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СТАТИСТИК\"/>
    </mc:Choice>
  </mc:AlternateContent>
  <bookViews>
    <workbookView xWindow="-120" yWindow="-120" windowWidth="29040" windowHeight="15840" activeTab="1"/>
  </bookViews>
  <sheets>
    <sheet name="ABTS-1" sheetId="1" r:id="rId1"/>
    <sheet name="ABTS-2" sheetId="10" r:id="rId2"/>
    <sheet name="ABTS-2.1" sheetId="6" r:id="rId3"/>
    <sheet name="ABTS-3" sheetId="3" r:id="rId4"/>
    <sheet name="ABTS-4" sheetId="4" r:id="rId5"/>
    <sheet name="ABTS-5" sheetId="7" r:id="rId6"/>
    <sheet name="ABTS-6" sheetId="8" r:id="rId7"/>
    <sheet name="ABTS-7" sheetId="9" r:id="rId8"/>
  </sheets>
  <definedNames>
    <definedName name="_xlnm.Print_Area" localSheetId="0">'ABTS-1'!$B$1:$P$48</definedName>
    <definedName name="_xlnm.Print_Area" localSheetId="2">'ABTS-2.1'!$A$1:$K$43</definedName>
    <definedName name="_xlnm.Print_Area" localSheetId="3">'ABTS-3'!$A$1:$R$46</definedName>
    <definedName name="_xlnm.Print_Area" localSheetId="4">'ABTS-4'!$A$1:$K$46</definedName>
    <definedName name="_xlnm.Print_Area" localSheetId="5">'ABTS-5'!$A$1:$J$45</definedName>
    <definedName name="_xlnm.Print_Area" localSheetId="6">'ABTS-6'!$A$1:$H$46</definedName>
    <definedName name="_xlnm.Print_Area" localSheetId="7">'ABTS-7'!$A$1:$H$87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0" l="1"/>
  <c r="H25" i="10"/>
  <c r="H18" i="10"/>
  <c r="H12" i="10"/>
  <c r="D30" i="6"/>
  <c r="E30" i="6"/>
  <c r="F30" i="6"/>
  <c r="G30" i="6"/>
  <c r="H30" i="6"/>
  <c r="I30" i="6"/>
  <c r="J30" i="6"/>
  <c r="D22" i="6"/>
  <c r="E22" i="6"/>
  <c r="F22" i="6"/>
  <c r="G22" i="6"/>
  <c r="H22" i="6"/>
  <c r="I22" i="6"/>
  <c r="J22" i="6"/>
  <c r="D15" i="6"/>
  <c r="D8" i="6" s="1"/>
  <c r="E15" i="6"/>
  <c r="F15" i="6"/>
  <c r="G15" i="6"/>
  <c r="H15" i="6"/>
  <c r="I15" i="6"/>
  <c r="J15" i="6"/>
  <c r="D9" i="6"/>
  <c r="E9" i="6"/>
  <c r="F9" i="6"/>
  <c r="G9" i="6"/>
  <c r="H9" i="6"/>
  <c r="I9" i="6"/>
  <c r="J9" i="6"/>
  <c r="K30" i="6"/>
  <c r="K22" i="6"/>
  <c r="K15" i="6"/>
  <c r="K9" i="6"/>
  <c r="E8" i="6"/>
  <c r="F8" i="6"/>
  <c r="G8" i="6"/>
  <c r="C37" i="3"/>
  <c r="C36" i="3"/>
  <c r="C34" i="3"/>
  <c r="C31" i="3"/>
  <c r="C22" i="3"/>
  <c r="C23" i="3"/>
  <c r="C24" i="3"/>
  <c r="C16" i="3"/>
  <c r="C14" i="4"/>
  <c r="C36" i="4"/>
  <c r="C37" i="4"/>
  <c r="C35" i="4"/>
  <c r="C28" i="4"/>
  <c r="C29" i="4"/>
  <c r="C30" i="4"/>
  <c r="C31" i="4"/>
  <c r="C32" i="4"/>
  <c r="C33" i="4"/>
  <c r="C27" i="4"/>
  <c r="C21" i="4"/>
  <c r="C22" i="4"/>
  <c r="C23" i="4"/>
  <c r="C24" i="4"/>
  <c r="C25" i="4"/>
  <c r="C20" i="4"/>
  <c r="C18" i="4"/>
  <c r="C17" i="4"/>
  <c r="C16" i="4"/>
  <c r="C15" i="4"/>
  <c r="H11" i="10" l="1"/>
  <c r="H8" i="6"/>
  <c r="J8" i="6"/>
  <c r="I8" i="6"/>
  <c r="K8" i="6"/>
  <c r="C13" i="9"/>
  <c r="I15" i="9"/>
  <c r="I16" i="9"/>
  <c r="I17" i="9"/>
  <c r="I18" i="9"/>
  <c r="I19" i="9"/>
  <c r="I21" i="9"/>
  <c r="I22" i="9"/>
  <c r="I23" i="9"/>
  <c r="I24" i="9"/>
  <c r="I25" i="9"/>
  <c r="I26" i="9"/>
  <c r="I28" i="9"/>
  <c r="I29" i="9"/>
  <c r="I30" i="9"/>
  <c r="I31" i="9"/>
  <c r="I32" i="9"/>
  <c r="I33" i="9"/>
  <c r="I34" i="9"/>
  <c r="I36" i="9"/>
  <c r="I37" i="9"/>
  <c r="I38" i="9"/>
  <c r="I39" i="9"/>
  <c r="D35" i="9"/>
  <c r="E35" i="9"/>
  <c r="F35" i="9"/>
  <c r="G35" i="9"/>
  <c r="H35" i="9"/>
  <c r="C35" i="9"/>
  <c r="D27" i="9"/>
  <c r="E27" i="9"/>
  <c r="F27" i="9"/>
  <c r="G27" i="9"/>
  <c r="H27" i="9"/>
  <c r="C27" i="9"/>
  <c r="D20" i="9"/>
  <c r="E20" i="9"/>
  <c r="F20" i="9"/>
  <c r="G20" i="9"/>
  <c r="H20" i="9"/>
  <c r="C20" i="9"/>
  <c r="D14" i="9"/>
  <c r="E14" i="9"/>
  <c r="E13" i="9" s="1"/>
  <c r="F14" i="9"/>
  <c r="G14" i="9"/>
  <c r="G13" i="9" s="1"/>
  <c r="H14" i="9"/>
  <c r="C14" i="9"/>
  <c r="C12" i="8"/>
  <c r="M16" i="4"/>
  <c r="L16" i="4"/>
  <c r="W16" i="3"/>
  <c r="W22" i="3"/>
  <c r="W23" i="3"/>
  <c r="W24" i="3"/>
  <c r="W31" i="3"/>
  <c r="W34" i="3"/>
  <c r="W36" i="3"/>
  <c r="V14" i="3"/>
  <c r="W14" i="3" s="1"/>
  <c r="V15" i="3"/>
  <c r="W15" i="3" s="1"/>
  <c r="V16" i="3"/>
  <c r="V17" i="3"/>
  <c r="W17" i="3" s="1"/>
  <c r="V20" i="3"/>
  <c r="W20" i="3" s="1"/>
  <c r="V22" i="3"/>
  <c r="V23" i="3"/>
  <c r="V24" i="3"/>
  <c r="V28" i="3"/>
  <c r="W28" i="3" s="1"/>
  <c r="V31" i="3"/>
  <c r="V34" i="3"/>
  <c r="V35" i="3"/>
  <c r="W35" i="3" s="1"/>
  <c r="V36" i="3"/>
  <c r="V37" i="3"/>
  <c r="W37" i="3" s="1"/>
  <c r="F13" i="8"/>
  <c r="H19" i="8"/>
  <c r="I14" i="8"/>
  <c r="I15" i="8"/>
  <c r="I16" i="8"/>
  <c r="I17" i="8"/>
  <c r="I18" i="8"/>
  <c r="I20" i="8"/>
  <c r="I21" i="8"/>
  <c r="I22" i="8"/>
  <c r="I23" i="8"/>
  <c r="I24" i="8"/>
  <c r="I25" i="8"/>
  <c r="I27" i="8"/>
  <c r="I28" i="8"/>
  <c r="I29" i="8"/>
  <c r="I30" i="8"/>
  <c r="I31" i="8"/>
  <c r="I32" i="8"/>
  <c r="I33" i="8"/>
  <c r="I35" i="8"/>
  <c r="I36" i="8"/>
  <c r="I37" i="8"/>
  <c r="I38" i="8"/>
  <c r="D34" i="8"/>
  <c r="E34" i="8"/>
  <c r="F34" i="8"/>
  <c r="G34" i="8"/>
  <c r="H34" i="8"/>
  <c r="D26" i="8"/>
  <c r="E26" i="8"/>
  <c r="F26" i="8"/>
  <c r="G26" i="8"/>
  <c r="H26" i="8"/>
  <c r="D19" i="8"/>
  <c r="E19" i="8"/>
  <c r="F19" i="8"/>
  <c r="G19" i="8"/>
  <c r="D13" i="8"/>
  <c r="E13" i="8"/>
  <c r="G13" i="8"/>
  <c r="H13" i="8"/>
  <c r="C34" i="8"/>
  <c r="C26" i="8"/>
  <c r="C19" i="8"/>
  <c r="C13" i="8"/>
  <c r="K13" i="7"/>
  <c r="K14" i="7"/>
  <c r="K15" i="7"/>
  <c r="K16" i="7"/>
  <c r="K17" i="7"/>
  <c r="K19" i="7"/>
  <c r="K20" i="7"/>
  <c r="K21" i="7"/>
  <c r="K22" i="7"/>
  <c r="K23" i="7"/>
  <c r="K24" i="7"/>
  <c r="K26" i="7"/>
  <c r="K27" i="7"/>
  <c r="K28" i="7"/>
  <c r="K29" i="7"/>
  <c r="K30" i="7"/>
  <c r="K31" i="7"/>
  <c r="K32" i="7"/>
  <c r="K34" i="7"/>
  <c r="K35" i="7"/>
  <c r="K36" i="7"/>
  <c r="K37" i="7"/>
  <c r="J33" i="7"/>
  <c r="D33" i="7"/>
  <c r="E33" i="7"/>
  <c r="F33" i="7"/>
  <c r="G33" i="7"/>
  <c r="H33" i="7"/>
  <c r="I33" i="7"/>
  <c r="K33" i="7" s="1"/>
  <c r="D25" i="7"/>
  <c r="E25" i="7"/>
  <c r="F25" i="7"/>
  <c r="G25" i="7"/>
  <c r="H25" i="7"/>
  <c r="I25" i="7"/>
  <c r="J25" i="7"/>
  <c r="D18" i="7"/>
  <c r="E18" i="7"/>
  <c r="F18" i="7"/>
  <c r="G18" i="7"/>
  <c r="H18" i="7"/>
  <c r="I18" i="7"/>
  <c r="J18" i="7"/>
  <c r="D12" i="7"/>
  <c r="E12" i="7"/>
  <c r="F12" i="7"/>
  <c r="G12" i="7"/>
  <c r="H12" i="7"/>
  <c r="I12" i="7"/>
  <c r="J12" i="7"/>
  <c r="D11" i="7"/>
  <c r="C11" i="7"/>
  <c r="C33" i="7"/>
  <c r="C25" i="7"/>
  <c r="C18" i="7"/>
  <c r="C12" i="7"/>
  <c r="C19" i="4"/>
  <c r="L19" i="4" s="1"/>
  <c r="K19" i="4"/>
  <c r="L14" i="4"/>
  <c r="L15" i="4"/>
  <c r="L17" i="4"/>
  <c r="L18" i="4"/>
  <c r="L20" i="4"/>
  <c r="L21" i="4"/>
  <c r="L22" i="4"/>
  <c r="L23" i="4"/>
  <c r="L24" i="4"/>
  <c r="L25" i="4"/>
  <c r="L27" i="4"/>
  <c r="L28" i="4"/>
  <c r="L29" i="4"/>
  <c r="L30" i="4"/>
  <c r="L31" i="4"/>
  <c r="L32" i="4"/>
  <c r="L33" i="4"/>
  <c r="L35" i="4"/>
  <c r="L36" i="4"/>
  <c r="L37" i="4"/>
  <c r="L38" i="4"/>
  <c r="G13" i="4"/>
  <c r="C38" i="4"/>
  <c r="D34" i="4"/>
  <c r="E34" i="4"/>
  <c r="F34" i="4"/>
  <c r="G34" i="4"/>
  <c r="H34" i="4"/>
  <c r="I34" i="4"/>
  <c r="J34" i="4"/>
  <c r="K34" i="4"/>
  <c r="D26" i="4"/>
  <c r="E26" i="4"/>
  <c r="F26" i="4"/>
  <c r="G26" i="4"/>
  <c r="H26" i="4"/>
  <c r="I26" i="4"/>
  <c r="J26" i="4"/>
  <c r="K26" i="4"/>
  <c r="K12" i="4" s="1"/>
  <c r="D19" i="4"/>
  <c r="E19" i="4"/>
  <c r="F19" i="4"/>
  <c r="G19" i="4"/>
  <c r="H19" i="4"/>
  <c r="I19" i="4"/>
  <c r="J19" i="4"/>
  <c r="D13" i="4"/>
  <c r="E13" i="4"/>
  <c r="F13" i="4"/>
  <c r="H13" i="4"/>
  <c r="I13" i="4"/>
  <c r="J13" i="4"/>
  <c r="K13" i="4"/>
  <c r="D12" i="4"/>
  <c r="E12" i="4"/>
  <c r="F12" i="4"/>
  <c r="G12" i="4"/>
  <c r="H12" i="4"/>
  <c r="I12" i="4"/>
  <c r="C34" i="4"/>
  <c r="L34" i="4" s="1"/>
  <c r="C26" i="4"/>
  <c r="L26" i="4" s="1"/>
  <c r="C13" i="4"/>
  <c r="L13" i="4" s="1"/>
  <c r="I25" i="3"/>
  <c r="U21" i="3"/>
  <c r="U22" i="3"/>
  <c r="U23" i="3"/>
  <c r="U27" i="3"/>
  <c r="U31" i="3"/>
  <c r="U36" i="3"/>
  <c r="U37" i="3"/>
  <c r="T16" i="3"/>
  <c r="T20" i="3"/>
  <c r="T22" i="3"/>
  <c r="T23" i="3"/>
  <c r="T24" i="3"/>
  <c r="T26" i="3"/>
  <c r="T31" i="3"/>
  <c r="T34" i="3"/>
  <c r="T36" i="3"/>
  <c r="T37" i="3"/>
  <c r="D33" i="3"/>
  <c r="E33" i="3"/>
  <c r="F33" i="3"/>
  <c r="G33" i="3"/>
  <c r="H33" i="3"/>
  <c r="T33" i="3" s="1"/>
  <c r="I33" i="3"/>
  <c r="J33" i="3"/>
  <c r="K33" i="3"/>
  <c r="L33" i="3"/>
  <c r="M33" i="3"/>
  <c r="N33" i="3"/>
  <c r="P33" i="3"/>
  <c r="Q33" i="3"/>
  <c r="R33" i="3"/>
  <c r="D25" i="3"/>
  <c r="E25" i="3"/>
  <c r="F25" i="3"/>
  <c r="G25" i="3"/>
  <c r="J25" i="3"/>
  <c r="K25" i="3"/>
  <c r="L25" i="3"/>
  <c r="M25" i="3"/>
  <c r="N25" i="3"/>
  <c r="P25" i="3"/>
  <c r="Q25" i="3"/>
  <c r="R25" i="3"/>
  <c r="D18" i="3"/>
  <c r="E18" i="3"/>
  <c r="F18" i="3"/>
  <c r="G18" i="3"/>
  <c r="I18" i="3"/>
  <c r="J18" i="3"/>
  <c r="K18" i="3"/>
  <c r="L18" i="3"/>
  <c r="M18" i="3"/>
  <c r="N18" i="3"/>
  <c r="P18" i="3"/>
  <c r="Q18" i="3"/>
  <c r="R18" i="3"/>
  <c r="D12" i="3"/>
  <c r="E12" i="3"/>
  <c r="F12" i="3"/>
  <c r="G12" i="3"/>
  <c r="I12" i="3"/>
  <c r="J12" i="3"/>
  <c r="K12" i="3"/>
  <c r="L12" i="3"/>
  <c r="M12" i="3"/>
  <c r="N12" i="3"/>
  <c r="P12" i="3"/>
  <c r="Q12" i="3"/>
  <c r="R12" i="3"/>
  <c r="D11" i="3"/>
  <c r="L11" i="3"/>
  <c r="H13" i="3"/>
  <c r="C13" i="3" s="1"/>
  <c r="O13" i="3"/>
  <c r="H14" i="3"/>
  <c r="C14" i="3" s="1"/>
  <c r="O14" i="3"/>
  <c r="U14" i="3" s="1"/>
  <c r="H15" i="3"/>
  <c r="C15" i="3" s="1"/>
  <c r="O15" i="3"/>
  <c r="U15" i="3" s="1"/>
  <c r="H16" i="3"/>
  <c r="O16" i="3"/>
  <c r="U16" i="3" s="1"/>
  <c r="H17" i="3"/>
  <c r="C17" i="3" s="1"/>
  <c r="O17" i="3"/>
  <c r="U17" i="3" s="1"/>
  <c r="H19" i="3"/>
  <c r="C19" i="3" s="1"/>
  <c r="O19" i="3"/>
  <c r="U19" i="3" s="1"/>
  <c r="H20" i="3"/>
  <c r="C20" i="3" s="1"/>
  <c r="O20" i="3"/>
  <c r="H21" i="3"/>
  <c r="C21" i="3" s="1"/>
  <c r="O21" i="3"/>
  <c r="H22" i="3"/>
  <c r="O22" i="3"/>
  <c r="H23" i="3"/>
  <c r="O23" i="3"/>
  <c r="H24" i="3"/>
  <c r="O24" i="3"/>
  <c r="U24" i="3" s="1"/>
  <c r="H26" i="3"/>
  <c r="C26" i="3" s="1"/>
  <c r="O26" i="3"/>
  <c r="H27" i="3"/>
  <c r="C27" i="3" s="1"/>
  <c r="O27" i="3"/>
  <c r="H28" i="3"/>
  <c r="C28" i="3" s="1"/>
  <c r="O28" i="3"/>
  <c r="U28" i="3" s="1"/>
  <c r="H29" i="3"/>
  <c r="C29" i="3" s="1"/>
  <c r="O29" i="3"/>
  <c r="U29" i="3" s="1"/>
  <c r="H30" i="3"/>
  <c r="C30" i="3" s="1"/>
  <c r="O30" i="3"/>
  <c r="U30" i="3" s="1"/>
  <c r="H31" i="3"/>
  <c r="O31" i="3"/>
  <c r="H32" i="3"/>
  <c r="C32" i="3" s="1"/>
  <c r="O32" i="3"/>
  <c r="U32" i="3" s="1"/>
  <c r="H34" i="3"/>
  <c r="O34" i="3"/>
  <c r="U34" i="3" s="1"/>
  <c r="H35" i="3"/>
  <c r="C35" i="3" s="1"/>
  <c r="O35" i="3"/>
  <c r="U35" i="3" s="1"/>
  <c r="H36" i="3"/>
  <c r="O36" i="3"/>
  <c r="O37" i="3"/>
  <c r="L29" i="6"/>
  <c r="C10" i="6"/>
  <c r="L10" i="6" s="1"/>
  <c r="C11" i="6"/>
  <c r="L11" i="6" s="1"/>
  <c r="C12" i="6"/>
  <c r="L12" i="6" s="1"/>
  <c r="C13" i="6"/>
  <c r="L13" i="6" s="1"/>
  <c r="C14" i="6"/>
  <c r="L14" i="6" s="1"/>
  <c r="C16" i="6"/>
  <c r="L16" i="6" s="1"/>
  <c r="C17" i="6"/>
  <c r="L17" i="6" s="1"/>
  <c r="C18" i="6"/>
  <c r="C19" i="6"/>
  <c r="L19" i="6" s="1"/>
  <c r="C20" i="6"/>
  <c r="L20" i="6" s="1"/>
  <c r="C21" i="6"/>
  <c r="L21" i="6" s="1"/>
  <c r="C23" i="6"/>
  <c r="L23" i="6" s="1"/>
  <c r="C24" i="6"/>
  <c r="L24" i="6" s="1"/>
  <c r="C25" i="6"/>
  <c r="L25" i="6" s="1"/>
  <c r="C26" i="6"/>
  <c r="L26" i="6" s="1"/>
  <c r="C27" i="6"/>
  <c r="L27" i="6" s="1"/>
  <c r="C28" i="6"/>
  <c r="L28" i="6" s="1"/>
  <c r="C29" i="6"/>
  <c r="C31" i="6"/>
  <c r="L31" i="6" s="1"/>
  <c r="C32" i="6"/>
  <c r="L32" i="6" s="1"/>
  <c r="C33" i="6"/>
  <c r="L33" i="6" s="1"/>
  <c r="C34" i="6"/>
  <c r="L34" i="6" s="1"/>
  <c r="D33" i="10"/>
  <c r="E33" i="10"/>
  <c r="F33" i="10"/>
  <c r="G33" i="10"/>
  <c r="D25" i="10"/>
  <c r="E25" i="10"/>
  <c r="F25" i="10"/>
  <c r="G25" i="10"/>
  <c r="D18" i="10"/>
  <c r="E18" i="10"/>
  <c r="F18" i="10"/>
  <c r="G18" i="10"/>
  <c r="D12" i="10"/>
  <c r="E12" i="10"/>
  <c r="F12" i="10"/>
  <c r="G12" i="10"/>
  <c r="C13" i="10"/>
  <c r="C14" i="10"/>
  <c r="C15" i="10"/>
  <c r="C16" i="10"/>
  <c r="C17" i="10"/>
  <c r="C19" i="10"/>
  <c r="C20" i="10"/>
  <c r="C21" i="10"/>
  <c r="C22" i="10"/>
  <c r="C23" i="10"/>
  <c r="C24" i="10"/>
  <c r="C26" i="10"/>
  <c r="C27" i="10"/>
  <c r="C28" i="10"/>
  <c r="C29" i="10"/>
  <c r="C30" i="10"/>
  <c r="C31" i="10"/>
  <c r="C32" i="10"/>
  <c r="C34" i="10"/>
  <c r="C35" i="10"/>
  <c r="C36" i="10"/>
  <c r="C37" i="10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E36" i="1"/>
  <c r="F36" i="1"/>
  <c r="G36" i="1"/>
  <c r="H36" i="1"/>
  <c r="I36" i="1"/>
  <c r="J36" i="1"/>
  <c r="K36" i="1"/>
  <c r="L36" i="1"/>
  <c r="M36" i="1"/>
  <c r="N36" i="1"/>
  <c r="O36" i="1"/>
  <c r="P36" i="1"/>
  <c r="D36" i="1"/>
  <c r="D14" i="1" s="1"/>
  <c r="E28" i="1"/>
  <c r="F28" i="1"/>
  <c r="F14" i="1" s="1"/>
  <c r="G28" i="1"/>
  <c r="G14" i="1" s="1"/>
  <c r="H28" i="1"/>
  <c r="I28" i="1"/>
  <c r="J28" i="1"/>
  <c r="K28" i="1"/>
  <c r="L28" i="1"/>
  <c r="M28" i="1"/>
  <c r="N28" i="1"/>
  <c r="O28" i="1"/>
  <c r="P28" i="1"/>
  <c r="D28" i="1"/>
  <c r="E21" i="1"/>
  <c r="F21" i="1"/>
  <c r="G21" i="1"/>
  <c r="H21" i="1"/>
  <c r="I21" i="1"/>
  <c r="J21" i="1"/>
  <c r="K21" i="1"/>
  <c r="L21" i="1"/>
  <c r="M21" i="1"/>
  <c r="N21" i="1"/>
  <c r="O21" i="1"/>
  <c r="P21" i="1"/>
  <c r="D21" i="1"/>
  <c r="E15" i="1"/>
  <c r="F15" i="1"/>
  <c r="G15" i="1"/>
  <c r="H15" i="1"/>
  <c r="I15" i="1"/>
  <c r="J15" i="1"/>
  <c r="K15" i="1"/>
  <c r="L15" i="1"/>
  <c r="M15" i="1"/>
  <c r="N15" i="1"/>
  <c r="O15" i="1"/>
  <c r="P15" i="1"/>
  <c r="D15" i="1"/>
  <c r="E14" i="1"/>
  <c r="M14" i="1"/>
  <c r="O14" i="1" l="1"/>
  <c r="Q34" i="1"/>
  <c r="N14" i="1"/>
  <c r="Q26" i="1"/>
  <c r="Q13" i="1"/>
  <c r="Q19" i="1"/>
  <c r="F11" i="10"/>
  <c r="E11" i="10"/>
  <c r="C33" i="10"/>
  <c r="C25" i="10"/>
  <c r="D11" i="10"/>
  <c r="C18" i="10"/>
  <c r="C12" i="10"/>
  <c r="C9" i="6"/>
  <c r="L9" i="6" s="1"/>
  <c r="C30" i="6"/>
  <c r="L30" i="6" s="1"/>
  <c r="C22" i="6"/>
  <c r="L22" i="6" s="1"/>
  <c r="C15" i="6"/>
  <c r="L15" i="6" s="1"/>
  <c r="L18" i="6"/>
  <c r="O33" i="3"/>
  <c r="U33" i="3" s="1"/>
  <c r="O25" i="3"/>
  <c r="U25" i="3" s="1"/>
  <c r="U26" i="3"/>
  <c r="O18" i="3"/>
  <c r="U18" i="3" s="1"/>
  <c r="U20" i="3"/>
  <c r="O12" i="3"/>
  <c r="U12" i="3" s="1"/>
  <c r="U13" i="3"/>
  <c r="T35" i="3"/>
  <c r="V33" i="3"/>
  <c r="T32" i="3"/>
  <c r="V32" i="3"/>
  <c r="W32" i="3" s="1"/>
  <c r="T30" i="3"/>
  <c r="V30" i="3"/>
  <c r="W30" i="3" s="1"/>
  <c r="V29" i="3"/>
  <c r="W29" i="3" s="1"/>
  <c r="T29" i="3"/>
  <c r="T28" i="3"/>
  <c r="T27" i="3"/>
  <c r="V27" i="3"/>
  <c r="W27" i="3" s="1"/>
  <c r="H25" i="3"/>
  <c r="V26" i="3"/>
  <c r="W26" i="3" s="1"/>
  <c r="V21" i="3"/>
  <c r="W21" i="3" s="1"/>
  <c r="T21" i="3"/>
  <c r="H18" i="3"/>
  <c r="T19" i="3"/>
  <c r="V19" i="3"/>
  <c r="W19" i="3" s="1"/>
  <c r="T17" i="3"/>
  <c r="C12" i="3"/>
  <c r="T15" i="3"/>
  <c r="T14" i="3"/>
  <c r="H12" i="3"/>
  <c r="V13" i="3"/>
  <c r="W13" i="3" s="1"/>
  <c r="T13" i="3"/>
  <c r="K25" i="7"/>
  <c r="K18" i="7"/>
  <c r="K12" i="7"/>
  <c r="I26" i="8"/>
  <c r="F12" i="8"/>
  <c r="I34" i="8"/>
  <c r="I19" i="8"/>
  <c r="I13" i="8"/>
  <c r="E12" i="8"/>
  <c r="I20" i="9"/>
  <c r="D13" i="9"/>
  <c r="I35" i="9"/>
  <c r="I14" i="9"/>
  <c r="I27" i="9"/>
  <c r="C12" i="4"/>
  <c r="L12" i="4" s="1"/>
  <c r="H13" i="9"/>
  <c r="F13" i="9"/>
  <c r="D12" i="8"/>
  <c r="H12" i="8"/>
  <c r="G12" i="8"/>
  <c r="H11" i="7"/>
  <c r="J11" i="7"/>
  <c r="I11" i="7"/>
  <c r="G11" i="7"/>
  <c r="F11" i="7"/>
  <c r="E11" i="7"/>
  <c r="J12" i="4"/>
  <c r="K11" i="3"/>
  <c r="R11" i="3"/>
  <c r="J11" i="3"/>
  <c r="Q11" i="3"/>
  <c r="I11" i="3"/>
  <c r="P11" i="3"/>
  <c r="G11" i="3"/>
  <c r="N11" i="3"/>
  <c r="F11" i="3"/>
  <c r="M11" i="3"/>
  <c r="E11" i="3"/>
  <c r="G11" i="10"/>
  <c r="L14" i="1"/>
  <c r="K14" i="1"/>
  <c r="J14" i="1"/>
  <c r="I14" i="1"/>
  <c r="P14" i="1"/>
  <c r="H14" i="1"/>
  <c r="C11" i="10" l="1"/>
  <c r="C8" i="6"/>
  <c r="L8" i="6" s="1"/>
  <c r="O11" i="3"/>
  <c r="U11" i="3" s="1"/>
  <c r="V25" i="3"/>
  <c r="T25" i="3"/>
  <c r="T18" i="3"/>
  <c r="V18" i="3"/>
  <c r="V12" i="3"/>
  <c r="W12" i="3" s="1"/>
  <c r="H11" i="3"/>
  <c r="V11" i="3" s="1"/>
  <c r="T12" i="3"/>
  <c r="K11" i="7"/>
  <c r="I12" i="8"/>
  <c r="I13" i="9"/>
  <c r="D10" i="3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T11" i="3" l="1"/>
  <c r="S35" i="3"/>
  <c r="S27" i="3"/>
  <c r="S13" i="3"/>
  <c r="S22" i="3"/>
  <c r="S30" i="3"/>
  <c r="S14" i="3"/>
  <c r="S36" i="3"/>
  <c r="S17" i="3"/>
  <c r="S20" i="3"/>
  <c r="S21" i="3"/>
  <c r="S37" i="3"/>
  <c r="S29" i="3"/>
  <c r="S26" i="3"/>
  <c r="S32" i="3"/>
  <c r="S24" i="3"/>
  <c r="S16" i="3"/>
  <c r="S31" i="3"/>
  <c r="S23" i="3"/>
  <c r="S15" i="3"/>
  <c r="S34" i="3"/>
  <c r="S19" i="3"/>
  <c r="C25" i="3" l="1"/>
  <c r="S12" i="3"/>
  <c r="C18" i="3"/>
  <c r="C33" i="3"/>
  <c r="S28" i="3"/>
  <c r="C11" i="3" l="1"/>
  <c r="W11" i="3" s="1"/>
  <c r="S33" i="3"/>
  <c r="W33" i="3"/>
  <c r="S25" i="3"/>
  <c r="W25" i="3"/>
  <c r="W18" i="3"/>
  <c r="S18" i="3"/>
  <c r="S11" i="3" l="1"/>
</calcChain>
</file>

<file path=xl/sharedStrings.xml><?xml version="1.0" encoding="utf-8"?>
<sst xmlns="http://schemas.openxmlformats.org/spreadsheetml/2006/main" count="414" uniqueCount="141">
  <si>
    <t xml:space="preserve">Бүс, аймаг, нийслэл </t>
  </si>
  <si>
    <t>МД</t>
  </si>
  <si>
    <t>Эмэгтэй</t>
  </si>
  <si>
    <t>A</t>
  </si>
  <si>
    <t>Б</t>
  </si>
  <si>
    <t>Баян-Өлгий</t>
  </si>
  <si>
    <t>Говь-Алтай</t>
  </si>
  <si>
    <t>Завхан</t>
  </si>
  <si>
    <t>Увс</t>
  </si>
  <si>
    <t>Ховд</t>
  </si>
  <si>
    <t>Архангай</t>
  </si>
  <si>
    <t>Баянхонгор</t>
  </si>
  <si>
    <t>Булган</t>
  </si>
  <si>
    <t>Орхон</t>
  </si>
  <si>
    <t>Өвөрхангай</t>
  </si>
  <si>
    <t>Хөвсгөл</t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</si>
  <si>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</si>
  <si>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</si>
  <si>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</si>
  <si>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</si>
  <si>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</si>
  <si>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</si>
  <si>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</si>
  <si>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t>Улаанбаатар</t>
  </si>
  <si>
    <t>Дорнод</t>
  </si>
  <si>
    <t>Хэнтий</t>
  </si>
  <si>
    <t xml:space="preserve">Хянасан:      </t>
  </si>
  <si>
    <t xml:space="preserve">Мэдээ гаргасан:                                        </t>
  </si>
  <si>
    <t>Олон улсын мастер</t>
  </si>
  <si>
    <t>Спортын мастер</t>
  </si>
  <si>
    <t>Олон улсын шүүгч</t>
  </si>
  <si>
    <t>Улсын шүүгч</t>
  </si>
  <si>
    <t>Сорилд хамрагдагчдын үнэлгээ</t>
  </si>
  <si>
    <t>B</t>
  </si>
  <si>
    <t>C</t>
  </si>
  <si>
    <t>D</t>
  </si>
  <si>
    <t>F</t>
  </si>
  <si>
    <t>Бүгд</t>
  </si>
  <si>
    <t xml:space="preserve"> Захиргаа, санхүүгийн ажилтан</t>
  </si>
  <si>
    <t xml:space="preserve"> Мэргэжилтэн</t>
  </si>
  <si>
    <t xml:space="preserve"> Дасгалжуулагч</t>
  </si>
  <si>
    <t xml:space="preserve"> Биеийн тамирын арга зүйч</t>
  </si>
  <si>
    <t xml:space="preserve"> Эмч</t>
  </si>
  <si>
    <t xml:space="preserve"> Үйлчилгээ, аж ахуйн ажилтан</t>
  </si>
  <si>
    <t xml:space="preserve"> Бусад </t>
  </si>
  <si>
    <t xml:space="preserve"> Спортын ордон</t>
  </si>
  <si>
    <t xml:space="preserve"> Спортын заал</t>
  </si>
  <si>
    <t xml:space="preserve"> Бэлтгэлийн заал</t>
  </si>
  <si>
    <t xml:space="preserve"> Усан бассейн</t>
  </si>
  <si>
    <t xml:space="preserve"> Цэнгэлдэх хүрээлэн</t>
  </si>
  <si>
    <t xml:space="preserve"> Наадмын талбай</t>
  </si>
  <si>
    <t xml:space="preserve"> Спортын гадаа талбай</t>
  </si>
  <si>
    <t xml:space="preserve"> Явган алхалт, аяллын зам </t>
  </si>
  <si>
    <t xml:space="preserve"> Дугуйн зам </t>
  </si>
  <si>
    <t xml:space="preserve"> Гүйлтийн зам</t>
  </si>
  <si>
    <t xml:space="preserve"> Цанын бааз </t>
  </si>
  <si>
    <t>Бусад</t>
  </si>
  <si>
    <t>Сүхбаатар</t>
  </si>
  <si>
    <t>А</t>
  </si>
  <si>
    <t>Спортын дэд мастер</t>
  </si>
  <si>
    <t>Үндэсний спорт</t>
  </si>
  <si>
    <t>Халз тулаан, хүчний спорт</t>
  </si>
  <si>
    <t>Спорт тоглоом</t>
  </si>
  <si>
    <t>Оюуны спорт</t>
  </si>
  <si>
    <t>Цэрэгжлийн спорт</t>
  </si>
  <si>
    <t>Хэмжигдэхүүнтэй спорт</t>
  </si>
  <si>
    <t>Бүс, аймаг, нийслэл</t>
  </si>
  <si>
    <t>Биеийн тамир, спортын байгууллага</t>
  </si>
  <si>
    <t>Цолтой уяачид</t>
  </si>
  <si>
    <t>Хурдны морь унаач хүүхэд</t>
  </si>
  <si>
    <t>Цолтой шүүгчид</t>
  </si>
  <si>
    <t>Цолтой тамирчид</t>
  </si>
  <si>
    <t>20 ... оны ..... сарын .... өдөр</t>
  </si>
  <si>
    <t xml:space="preserve">Улсын </t>
  </si>
  <si>
    <t xml:space="preserve">Сумын </t>
  </si>
  <si>
    <t xml:space="preserve">Аймаг/ цэргийн </t>
  </si>
  <si>
    <t xml:space="preserve"> Цолтой бөхчүүд</t>
  </si>
  <si>
    <t xml:space="preserve">Удирдах ажилтан </t>
  </si>
  <si>
    <t>Хөгжлийн бэрхшээлтэй</t>
  </si>
  <si>
    <t xml:space="preserve">Илүүдэл жинтэй </t>
  </si>
  <si>
    <t>Олон улсын</t>
  </si>
  <si>
    <t>Бүсийн</t>
  </si>
  <si>
    <t xml:space="preserve">Аймаг, нийслэлийн </t>
  </si>
  <si>
    <t>Сум, дүүргийн</t>
  </si>
  <si>
    <t>А-БТС-1</t>
  </si>
  <si>
    <t>Албан тушаалаар</t>
  </si>
  <si>
    <t>А-БТС-2-ын үргэлжлэл</t>
  </si>
  <si>
    <t>1. ЗААЛ</t>
  </si>
  <si>
    <t>А-БТС-7-гийн үргэлжлэл</t>
  </si>
  <si>
    <t>2. ГАДАА ТАЛБАЙ</t>
  </si>
  <si>
    <t>1. БҮГД</t>
  </si>
  <si>
    <t>2. ЭМЭГТЭЙ</t>
  </si>
  <si>
    <t>Спортын төрлөөр</t>
  </si>
  <si>
    <t>Чанараар</t>
  </si>
  <si>
    <t>Төрлөөр</t>
  </si>
  <si>
    <t>Пара спорт</t>
  </si>
  <si>
    <r>
      <t xml:space="preserve">Балансын шалгалт: </t>
    </r>
    <r>
      <rPr>
        <i/>
        <sz val="10"/>
        <color theme="1"/>
        <rFont val="Arial"/>
        <family val="2"/>
      </rPr>
      <t>багана1=багана(2:6)</t>
    </r>
  </si>
  <si>
    <t>Ажиллагчид-Бүгд</t>
  </si>
  <si>
    <t xml:space="preserve"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t>
  </si>
  <si>
    <r>
      <t xml:space="preserve">Бүгд       </t>
    </r>
    <r>
      <rPr>
        <i/>
        <sz val="10"/>
        <rFont val="Arial"/>
        <family val="2"/>
      </rPr>
      <t>мөр1=мөр(2+8+15+23+27)</t>
    </r>
  </si>
  <si>
    <r>
      <t xml:space="preserve">Хангайн бүс       </t>
    </r>
    <r>
      <rPr>
        <i/>
        <sz val="10"/>
        <rFont val="Arial"/>
        <family val="2"/>
      </rPr>
      <t>мөр8=мөр(9:14)</t>
    </r>
    <r>
      <rPr>
        <b/>
        <sz val="10"/>
        <rFont val="Arial"/>
        <family val="2"/>
      </rPr>
      <t xml:space="preserve"> </t>
    </r>
  </si>
  <si>
    <r>
      <t xml:space="preserve">Төвийн бүс     </t>
    </r>
    <r>
      <rPr>
        <i/>
        <sz val="10"/>
        <rFont val="Arial"/>
        <family val="2"/>
      </rPr>
      <t>мөр15=мөр(16:22)</t>
    </r>
    <r>
      <rPr>
        <b/>
        <sz val="10"/>
        <rFont val="Arial"/>
        <family val="2"/>
      </rPr>
      <t xml:space="preserve"> </t>
    </r>
  </si>
  <si>
    <r>
      <t xml:space="preserve">Зүүн бүс        </t>
    </r>
    <r>
      <rPr>
        <i/>
        <sz val="10"/>
        <rFont val="Arial"/>
        <family val="2"/>
      </rPr>
      <t xml:space="preserve"> мөр23=мөр(24:26)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</si>
  <si>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багана2=багана(4:11)</t>
    </r>
  </si>
  <si>
    <r>
      <t xml:space="preserve">Бүгд    </t>
    </r>
    <r>
      <rPr>
        <i/>
        <sz val="10"/>
        <rFont val="Arial"/>
        <family val="2"/>
      </rPr>
      <t>мөр1=мөр(2+8+15+23+27)</t>
    </r>
  </si>
  <si>
    <r>
      <t xml:space="preserve">Бүгд      </t>
    </r>
    <r>
      <rPr>
        <i/>
        <sz val="10"/>
        <rFont val="Arial"/>
        <family val="2"/>
      </rPr>
      <t>мөр1=мөр(2+8+15+23+27)</t>
    </r>
  </si>
  <si>
    <r>
      <t xml:space="preserve">Баруун бүс            </t>
    </r>
    <r>
      <rPr>
        <i/>
        <sz val="10"/>
        <rFont val="Arial"/>
        <family val="2"/>
      </rPr>
      <t>мөр2=мөр(3:7)</t>
    </r>
  </si>
  <si>
    <r>
      <t xml:space="preserve">Хангайн бүс        </t>
    </r>
    <r>
      <rPr>
        <i/>
        <sz val="10"/>
        <rFont val="Arial"/>
        <family val="2"/>
      </rPr>
      <t>мөр8=мөр(9:14)</t>
    </r>
  </si>
  <si>
    <r>
      <t xml:space="preserve">Төвийн бүс      </t>
    </r>
    <r>
      <rPr>
        <i/>
        <sz val="10"/>
        <rFont val="Arial"/>
        <family val="2"/>
      </rPr>
      <t>мөр15=мөр(16:22)</t>
    </r>
  </si>
  <si>
    <r>
      <t xml:space="preserve">Зүүн бүс           </t>
    </r>
    <r>
      <rPr>
        <i/>
        <sz val="10"/>
        <rFont val="Arial"/>
        <family val="2"/>
      </rPr>
      <t>мөр23=мөр(24:26)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</si>
  <si>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багана1=багана(2:6)</t>
    </r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</si>
  <si>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багана1=багана(2:9)</t>
    </r>
  </si>
  <si>
    <t>Цолтой сурын харваачид</t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</si>
  <si>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багана1=багана(5:9)</t>
    </r>
  </si>
  <si>
    <r>
      <t xml:space="preserve">Баруун бүс             </t>
    </r>
    <r>
      <rPr>
        <i/>
        <sz val="10"/>
        <rFont val="Arial"/>
        <family val="2"/>
      </rPr>
      <t>мөр2=мөр(3:7)</t>
    </r>
  </si>
  <si>
    <r>
      <t xml:space="preserve">Хангайн бүс         </t>
    </r>
    <r>
      <rPr>
        <i/>
        <sz val="10"/>
        <rFont val="Arial"/>
        <family val="2"/>
      </rPr>
      <t>мөр8=мөр(9:14)</t>
    </r>
  </si>
  <si>
    <r>
      <t xml:space="preserve">Баруун бүс              </t>
    </r>
    <r>
      <rPr>
        <i/>
        <sz val="10"/>
        <rFont val="Arial"/>
        <family val="2"/>
      </rPr>
      <t>мөр2=мөр(3:7)</t>
    </r>
  </si>
  <si>
    <r>
      <t xml:space="preserve">Баруун бүс               </t>
    </r>
    <r>
      <rPr>
        <i/>
        <sz val="10"/>
        <rFont val="Arial"/>
        <family val="2"/>
      </rPr>
      <t>мөр2=мөр(3:7)</t>
    </r>
  </si>
  <si>
    <r>
      <t xml:space="preserve">Төвийн бүс        </t>
    </r>
    <r>
      <rPr>
        <i/>
        <sz val="10"/>
        <rFont val="Arial"/>
        <family val="2"/>
      </rPr>
      <t>мөр15=мөр(16:22)</t>
    </r>
  </si>
  <si>
    <r>
      <t xml:space="preserve">Хангайн бүс          </t>
    </r>
    <r>
      <rPr>
        <i/>
        <sz val="10"/>
        <rFont val="Arial"/>
        <family val="2"/>
      </rPr>
      <t>мөр8=мөр(9:14)</t>
    </r>
  </si>
  <si>
    <r>
      <t xml:space="preserve">Төвийн бүс       </t>
    </r>
    <r>
      <rPr>
        <i/>
        <sz val="10"/>
        <rFont val="Arial"/>
        <family val="2"/>
      </rPr>
      <t>мөр15=мөр(16:22)</t>
    </r>
  </si>
  <si>
    <r>
      <t xml:space="preserve">Зүүн бүс            </t>
    </r>
    <r>
      <rPr>
        <i/>
        <sz val="10"/>
        <rFont val="Arial"/>
        <family val="2"/>
      </rPr>
      <t>мөр23=мөр(24:26)</t>
    </r>
  </si>
  <si>
    <r>
      <t xml:space="preserve">Төвийн бүс     </t>
    </r>
    <r>
      <rPr>
        <i/>
        <sz val="10"/>
        <rFont val="Arial"/>
        <family val="2"/>
      </rPr>
      <t>мөр15=мөр(16:22)</t>
    </r>
  </si>
  <si>
    <r>
      <t xml:space="preserve">Зүүн бүс          </t>
    </r>
    <r>
      <rPr>
        <i/>
        <sz val="10"/>
        <rFont val="Arial"/>
        <family val="2"/>
      </rPr>
      <t>мөр23=мөр(24:26)</t>
    </r>
  </si>
  <si>
    <r>
      <t xml:space="preserve">Бүгд     </t>
    </r>
    <r>
      <rPr>
        <i/>
        <sz val="10"/>
        <rFont val="Arial"/>
        <family val="2"/>
      </rPr>
      <t>мөр1=мөр(2+8+15+23+27)</t>
    </r>
  </si>
  <si>
    <r>
      <t xml:space="preserve">Төвийн бүс         </t>
    </r>
    <r>
      <rPr>
        <i/>
        <sz val="10"/>
        <rFont val="Arial"/>
        <family val="2"/>
      </rPr>
      <t>мөр15=мөр(16:22)</t>
    </r>
  </si>
  <si>
    <r>
      <t xml:space="preserve">Хангайн бүс            </t>
    </r>
    <r>
      <rPr>
        <i/>
        <sz val="10"/>
        <rFont val="Arial"/>
        <family val="2"/>
      </rPr>
      <t>мөр8=мөр(9:14)</t>
    </r>
  </si>
  <si>
    <r>
      <t xml:space="preserve">Зүүн бүс              </t>
    </r>
    <r>
      <rPr>
        <i/>
        <sz val="10"/>
        <rFont val="Arial"/>
        <family val="2"/>
      </rPr>
      <t>мөр23=мөр(24:26)</t>
    </r>
  </si>
  <si>
    <r>
      <t xml:space="preserve">Бүгд         </t>
    </r>
    <r>
      <rPr>
        <i/>
        <sz val="10"/>
        <rFont val="Arial"/>
        <family val="2"/>
      </rPr>
      <t>мөр1=мөр(2+8+15+23+27)</t>
    </r>
  </si>
  <si>
    <r>
      <t xml:space="preserve">Баруун бүс                </t>
    </r>
    <r>
      <rPr>
        <i/>
        <sz val="10"/>
        <rFont val="Arial"/>
        <family val="2"/>
      </rPr>
      <t>мөр2=мөр(3:7)</t>
    </r>
  </si>
  <si>
    <r>
      <t xml:space="preserve">Баруун бүс   </t>
    </r>
    <r>
      <rPr>
        <i/>
        <sz val="10"/>
        <rFont val="Arial"/>
        <family val="2"/>
      </rPr>
      <t xml:space="preserve">         мөр2=мөр(3:7)</t>
    </r>
  </si>
  <si>
    <t xml:space="preserve">Үндэсний статистикийн хорооны даргын 2018 оны  10 дугаар  сарын 16-ны өдрийн А/646 тоот тушаалаар батлав. </t>
  </si>
  <si>
    <t xml:space="preserve">Үндэсний статистикийн хорооны даргын 2018 оны  10 дугаар  сарын 16-ны өдрийн А/646 тоот тушаалаар батлав.  
</t>
  </si>
  <si>
    <t xml:space="preserve">ЗОХИОН БАЙГУУЛСАН АРГА ХЭМЖЭЭНД ХАМРАГДАГЧДЫН 2019 ОНЫ МЭДЭЭ  </t>
  </si>
  <si>
    <t xml:space="preserve">ЗОХИОН БАЙГУУЛСАН АРГА ХЭМЖЭЭНИЙ 2019 ОНЫ МЭДЭЭ  </t>
  </si>
  <si>
    <t xml:space="preserve">БИЕИЙН ТАМИР, СПОРТЫН ТАМИРЧДЫН  2019 ОНЫ МЭДЭЭ  </t>
  </si>
  <si>
    <t xml:space="preserve">БИЕ БЯЛДРЫН ТҮВШИН ТОГТООХ СОРИЛД ХАМРАГДАГЧДЫН 2019 ОНЫ МЭДЭЭ  </t>
  </si>
  <si>
    <t>ЦОЛТОЙ ТАМИРЧИД, ШҮҮГЧДИЙН 2019 ОНЫ МЭДЭЭ</t>
  </si>
  <si>
    <t xml:space="preserve">ШИНЭЭР АШИГЛАЛТАД ОРСОН БИЕИЙН ТАМИР, СПОРТЫН 
БАРИЛГА, БАЙГУУЛАМЖИЙН  2019 ОНЫ МЭДЭЭ  </t>
  </si>
  <si>
    <t xml:space="preserve">БИЕИЙН ТАМИР, СПОРТЫН БАЙГУУЛЛАГЫН АЖИЛЛАГЧИДЫН 2019 ОНЫ МЭДЭЭ  </t>
  </si>
  <si>
    <r>
      <t>Балансын шалгалт:</t>
    </r>
    <r>
      <rPr>
        <i/>
        <sz val="10"/>
        <color theme="1"/>
        <rFont val="Arial"/>
        <family val="2"/>
      </rPr>
      <t xml:space="preserve"> багана1=багана(3+4+5+6+10); багана6=багана(7:9); багана13=багана(15+16)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</si>
</sst>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\ ##0.0"/>
  </numFmts>
  <fonts count="2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Mon"/>
      <family val="2"/>
    </font>
    <font>
      <b/>
      <sz val="11"/>
      <name val="Arial"/>
      <family val="2"/>
    </font>
    <font>
      <sz val="12"/>
      <name val="Courier"/>
      <family val="3"/>
    </font>
    <font>
      <sz val="10"/>
      <name val="NewtonCTT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164" fontId="10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9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/>
    <xf numFmtId="164" fontId="2" fillId="0" borderId="0" xfId="0" applyNumberFormat="1" applyFont="1" applyAlignment="1">
      <alignment horizontal="left" vertical="center" inden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7" fillId="0" borderId="0" xfId="0" applyFont="1" applyAlignment="1"/>
    <xf numFmtId="0" fontId="1" fillId="0" borderId="0" xfId="0" applyFont="1" applyAlignment="1">
      <alignment wrapText="1"/>
    </xf>
    <xf numFmtId="0" fontId="5" fillId="0" borderId="1" xfId="0" applyFont="1" applyBorder="1" applyAlignment="1"/>
    <xf numFmtId="0" fontId="2" fillId="2" borderId="5" xfId="0" applyFont="1" applyFill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9" fillId="0" borderId="0" xfId="6" applyNumberFormat="1" applyFont="1" applyFill="1" applyBorder="1" applyAlignment="1"/>
    <xf numFmtId="0" fontId="2" fillId="0" borderId="0" xfId="0" applyFont="1" applyBorder="1" applyAlignment="1">
      <alignment horizontal="center" wrapText="1"/>
    </xf>
    <xf numFmtId="0" fontId="7" fillId="0" borderId="0" xfId="0" applyFont="1" applyBorder="1" applyAlignment="1"/>
    <xf numFmtId="0" fontId="0" fillId="0" borderId="0" xfId="0" applyAlignment="1">
      <alignment vertical="center"/>
    </xf>
    <xf numFmtId="0" fontId="1" fillId="0" borderId="0" xfId="0" applyFont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Fill="1" applyBorder="1"/>
    <xf numFmtId="1" fontId="5" fillId="0" borderId="2" xfId="1" applyNumberFormat="1" applyFont="1" applyBorder="1"/>
    <xf numFmtId="165" fontId="5" fillId="0" borderId="2" xfId="2" applyNumberFormat="1" applyFont="1" applyFill="1" applyBorder="1" applyAlignment="1" applyProtection="1">
      <alignment horizontal="left" vertical="center"/>
    </xf>
    <xf numFmtId="0" fontId="2" fillId="0" borderId="2" xfId="1" applyFont="1" applyBorder="1" applyAlignment="1">
      <alignment horizontal="left" indent="2"/>
    </xf>
    <xf numFmtId="165" fontId="5" fillId="0" borderId="2" xfId="3" applyNumberFormat="1" applyFont="1" applyFill="1" applyBorder="1" applyAlignment="1">
      <alignment horizontal="left"/>
    </xf>
    <xf numFmtId="1" fontId="2" fillId="0" borderId="2" xfId="1" applyNumberFormat="1" applyFont="1" applyBorder="1" applyAlignment="1">
      <alignment horizontal="left" indent="2"/>
    </xf>
    <xf numFmtId="165" fontId="5" fillId="0" borderId="2" xfId="4" applyNumberFormat="1" applyFont="1" applyFill="1" applyBorder="1" applyAlignment="1">
      <alignment horizontal="left"/>
    </xf>
    <xf numFmtId="165" fontId="5" fillId="0" borderId="2" xfId="5" applyNumberFormat="1" applyFont="1" applyFill="1" applyBorder="1" applyAlignment="1"/>
    <xf numFmtId="165" fontId="5" fillId="0" borderId="2" xfId="6" applyNumberFormat="1" applyFont="1" applyFill="1" applyBorder="1" applyAlignment="1"/>
    <xf numFmtId="49" fontId="2" fillId="0" borderId="2" xfId="0" applyNumberFormat="1" applyFont="1" applyFill="1" applyBorder="1" applyAlignment="1">
      <alignment horizontal="center" vertical="center" wrapText="1"/>
    </xf>
    <xf numFmtId="165" fontId="5" fillId="0" borderId="11" xfId="2" applyNumberFormat="1" applyFont="1" applyFill="1" applyBorder="1" applyAlignment="1" applyProtection="1">
      <alignment horizontal="left" vertical="center"/>
    </xf>
    <xf numFmtId="0" fontId="2" fillId="2" borderId="13" xfId="0" applyFont="1" applyFill="1" applyBorder="1" applyAlignment="1">
      <alignment horizontal="center"/>
    </xf>
    <xf numFmtId="0" fontId="6" fillId="0" borderId="0" xfId="0" applyFont="1" applyBorder="1"/>
    <xf numFmtId="0" fontId="2" fillId="0" borderId="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2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indent="2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14" fillId="0" borderId="0" xfId="0" applyFont="1" applyAlignment="1">
      <alignment vertical="center" wrapText="1"/>
    </xf>
    <xf numFmtId="0" fontId="14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2" borderId="2" xfId="5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0" fontId="6" fillId="2" borderId="0" xfId="0" applyFont="1" applyFill="1"/>
    <xf numFmtId="165" fontId="5" fillId="2" borderId="2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8" fillId="0" borderId="0" xfId="0" applyNumberFormat="1" applyFont="1" applyFill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1" fillId="2" borderId="0" xfId="0" applyFont="1" applyFill="1"/>
    <xf numFmtId="0" fontId="20" fillId="2" borderId="0" xfId="0" applyFont="1" applyFill="1"/>
    <xf numFmtId="0" fontId="20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justify" vertical="center" wrapText="1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7">
    <cellStyle name="Normal" xfId="0" builtinId="0"/>
    <cellStyle name="Normal 220" xfId="1"/>
    <cellStyle name="Normal 4 44" xfId="3"/>
    <cellStyle name="Normal 5 44" xfId="4"/>
    <cellStyle name="Normal 6 2" xfId="5"/>
    <cellStyle name="Normal 8 2" xfId="6"/>
    <cellStyle name="Normal_MAA2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42</xdr:row>
      <xdr:rowOff>142875</xdr:rowOff>
    </xdr:from>
    <xdr:to>
      <xdr:col>13</xdr:col>
      <xdr:colOff>76200</xdr:colOff>
      <xdr:row>47</xdr:row>
      <xdr:rowOff>57150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304042" y="8239125"/>
          <a:ext cx="6051969" cy="848803"/>
          <a:chOff x="2114550" y="5915025"/>
          <a:chExt cx="4417450" cy="105046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2139926" y="6470713"/>
            <a:ext cx="1296450" cy="90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3722125" y="6481141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5246125" y="6485698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321951" y="6490667"/>
            <a:ext cx="1008355" cy="35701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931676" y="6500194"/>
            <a:ext cx="1016296" cy="3769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5427101" y="6500194"/>
            <a:ext cx="951896" cy="4652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114550" y="5915025"/>
            <a:ext cx="132302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2219325" y="5943600"/>
            <a:ext cx="1128246" cy="2831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3725577" y="5926569"/>
            <a:ext cx="1278022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3810002" y="5943599"/>
            <a:ext cx="1238597" cy="2600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5237603" y="5926569"/>
            <a:ext cx="1269022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5343526" y="5962653"/>
            <a:ext cx="1091098" cy="2294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857250</xdr:colOff>
      <xdr:row>42</xdr:row>
      <xdr:rowOff>9526</xdr:rowOff>
    </xdr:from>
    <xdr:to>
      <xdr:col>4</xdr:col>
      <xdr:colOff>19050</xdr:colOff>
      <xdr:row>44</xdr:row>
      <xdr:rowOff>95250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 flipH="1">
          <a:off x="857250" y="7162801"/>
          <a:ext cx="571500" cy="5333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123264</xdr:colOff>
      <xdr:row>0</xdr:row>
      <xdr:rowOff>58831</xdr:rowOff>
    </xdr:from>
    <xdr:to>
      <xdr:col>3</xdr:col>
      <xdr:colOff>110288</xdr:colOff>
      <xdr:row>4</xdr:row>
      <xdr:rowOff>30079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3264" y="58831"/>
          <a:ext cx="3501749" cy="5617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mn-MN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mn-MN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466725</xdr:colOff>
      <xdr:row>0</xdr:row>
      <xdr:rowOff>142875</xdr:rowOff>
    </xdr:from>
    <xdr:to>
      <xdr:col>7</xdr:col>
      <xdr:colOff>1133474</xdr:colOff>
      <xdr:row>2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201150" y="142875"/>
          <a:ext cx="666749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А-БТС-2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369794</xdr:colOff>
      <xdr:row>37</xdr:row>
      <xdr:rowOff>0</xdr:rowOff>
    </xdr:from>
    <xdr:to>
      <xdr:col>9</xdr:col>
      <xdr:colOff>880933</xdr:colOff>
      <xdr:row>40</xdr:row>
      <xdr:rowOff>37540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998694" y="7391400"/>
          <a:ext cx="7235789" cy="732865"/>
          <a:chOff x="2114550" y="5915025"/>
          <a:chExt cx="4333875" cy="761219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>
            <a:off x="2144860" y="6395176"/>
            <a:ext cx="123512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3599730" y="6406887"/>
            <a:ext cx="132605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/>
        </xdr:nvCxnSpPr>
        <xdr:spPr>
          <a:xfrm flipV="1">
            <a:off x="5238750" y="6391224"/>
            <a:ext cx="1198878" cy="5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2314576" y="6419849"/>
            <a:ext cx="952250" cy="2563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3924302" y="6429372"/>
            <a:ext cx="861434" cy="2351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5260599" y="6429372"/>
            <a:ext cx="1150364" cy="23515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2219325" y="5943596"/>
            <a:ext cx="981075" cy="22906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3810002" y="5943598"/>
            <a:ext cx="923357" cy="24077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CxnSpPr/>
        </xdr:nvCxnSpPr>
        <xdr:spPr>
          <a:xfrm flipV="1">
            <a:off x="5244036" y="5924554"/>
            <a:ext cx="1204389" cy="218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5343526" y="5962650"/>
            <a:ext cx="1006817" cy="23343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984997</xdr:colOff>
      <xdr:row>36</xdr:row>
      <xdr:rowOff>22412</xdr:rowOff>
    </xdr:from>
    <xdr:to>
      <xdr:col>0</xdr:col>
      <xdr:colOff>1557617</xdr:colOff>
      <xdr:row>38</xdr:row>
      <xdr:rowOff>181427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 flipH="1">
          <a:off x="984997" y="8023412"/>
          <a:ext cx="572620" cy="6632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363461</xdr:colOff>
      <xdr:row>0</xdr:row>
      <xdr:rowOff>112641</xdr:rowOff>
    </xdr:from>
    <xdr:to>
      <xdr:col>17</xdr:col>
      <xdr:colOff>514984</xdr:colOff>
      <xdr:row>2</xdr:row>
      <xdr:rowOff>50182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569831" y="112641"/>
          <a:ext cx="764436" cy="268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700">
              <a:latin typeface="Arial" pitchFamily="34" charset="0"/>
              <a:cs typeface="Arial" pitchFamily="34" charset="0"/>
            </a:rPr>
            <a:t>  </a:t>
          </a:r>
          <a:r>
            <a:rPr lang="mn-MN" sz="900">
              <a:latin typeface="Arial" pitchFamily="34" charset="0"/>
              <a:cs typeface="Arial" pitchFamily="34" charset="0"/>
            </a:rPr>
            <a:t>А-БТС-3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47624</xdr:colOff>
      <xdr:row>0</xdr:row>
      <xdr:rowOff>72689</xdr:rowOff>
    </xdr:from>
    <xdr:to>
      <xdr:col>2</xdr:col>
      <xdr:colOff>521804</xdr:colOff>
      <xdr:row>2</xdr:row>
      <xdr:rowOff>165653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7624" y="72689"/>
          <a:ext cx="2892702" cy="4242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</a:t>
          </a:r>
          <a:r>
            <a:rPr lang="mn-MN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323021</xdr:colOff>
      <xdr:row>40</xdr:row>
      <xdr:rowOff>42418</xdr:rowOff>
    </xdr:from>
    <xdr:to>
      <xdr:col>3</xdr:col>
      <xdr:colOff>124872</xdr:colOff>
      <xdr:row>43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 flipH="1">
          <a:off x="2741543" y="7703831"/>
          <a:ext cx="613546" cy="6450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5</xdr:col>
      <xdr:colOff>508651</xdr:colOff>
      <xdr:row>42</xdr:row>
      <xdr:rowOff>179522</xdr:rowOff>
    </xdr:from>
    <xdr:to>
      <xdr:col>13</xdr:col>
      <xdr:colOff>670891</xdr:colOff>
      <xdr:row>44</xdr:row>
      <xdr:rowOff>100831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4804426" y="8256722"/>
          <a:ext cx="4343715" cy="302309"/>
          <a:chOff x="2114550" y="5915025"/>
          <a:chExt cx="3449419" cy="373711"/>
        </a:xfrm>
      </xdr:grpSpPr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CxnSpPr/>
        </xdr:nvCxnSpPr>
        <xdr:spPr>
          <a:xfrm>
            <a:off x="2114550" y="5915025"/>
            <a:ext cx="886233" cy="33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2181556" y="5943600"/>
            <a:ext cx="11664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V="1">
            <a:off x="3201941" y="5918357"/>
            <a:ext cx="942777" cy="619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3322424" y="5964077"/>
            <a:ext cx="963154" cy="324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 flipV="1">
            <a:off x="4356175" y="5918357"/>
            <a:ext cx="955918" cy="619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4438693" y="5962655"/>
            <a:ext cx="1125276" cy="3020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5</xdr:col>
      <xdr:colOff>243609</xdr:colOff>
      <xdr:row>40</xdr:row>
      <xdr:rowOff>157987</xdr:rowOff>
    </xdr:from>
    <xdr:to>
      <xdr:col>14</xdr:col>
      <xdr:colOff>57978</xdr:colOff>
      <xdr:row>41</xdr:row>
      <xdr:rowOff>224605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4539384" y="7739887"/>
          <a:ext cx="4662594" cy="257118"/>
          <a:chOff x="2114550" y="5915025"/>
          <a:chExt cx="4354252" cy="18857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2181756" y="5957093"/>
            <a:ext cx="1516258" cy="1152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3810001" y="5943599"/>
            <a:ext cx="1306280" cy="1167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 txBox="1"/>
        </xdr:nvSpPr>
        <xdr:spPr>
          <a:xfrm>
            <a:off x="5343526" y="5962653"/>
            <a:ext cx="1125276" cy="140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16</xdr:col>
      <xdr:colOff>57151</xdr:colOff>
      <xdr:row>0</xdr:row>
      <xdr:rowOff>112641</xdr:rowOff>
    </xdr:from>
    <xdr:to>
      <xdr:col>17</xdr:col>
      <xdr:colOff>514985</xdr:colOff>
      <xdr:row>2</xdr:row>
      <xdr:rowOff>50182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10229851" y="112641"/>
          <a:ext cx="972184" cy="261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700">
              <a:latin typeface="Arial" pitchFamily="34" charset="0"/>
              <a:cs typeface="Arial" pitchFamily="34" charset="0"/>
            </a:rPr>
            <a:t>  </a:t>
          </a:r>
          <a:r>
            <a:rPr lang="mn-MN" sz="900">
              <a:latin typeface="Arial" pitchFamily="34" charset="0"/>
              <a:cs typeface="Arial" pitchFamily="34" charset="0"/>
            </a:rPr>
            <a:t>А-БТС-3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47624</xdr:colOff>
      <xdr:row>0</xdr:row>
      <xdr:rowOff>72689</xdr:rowOff>
    </xdr:from>
    <xdr:to>
      <xdr:col>2</xdr:col>
      <xdr:colOff>521804</xdr:colOff>
      <xdr:row>2</xdr:row>
      <xdr:rowOff>165653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47624" y="72689"/>
          <a:ext cx="2893530" cy="4168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</a:t>
          </a:r>
          <a:r>
            <a:rPr lang="mn-MN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mn-MN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323021</xdr:colOff>
      <xdr:row>40</xdr:row>
      <xdr:rowOff>42418</xdr:rowOff>
    </xdr:from>
    <xdr:to>
      <xdr:col>3</xdr:col>
      <xdr:colOff>124872</xdr:colOff>
      <xdr:row>43</xdr:row>
      <xdr:rowOff>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 flipH="1">
          <a:off x="2742371" y="7624318"/>
          <a:ext cx="611476" cy="64338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1000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     тэмдэг</a:t>
          </a:r>
        </a:p>
      </xdr:txBody>
    </xdr:sp>
    <xdr:clientData/>
  </xdr:twoCellAnchor>
  <xdr:twoCellAnchor>
    <xdr:from>
      <xdr:col>5</xdr:col>
      <xdr:colOff>508651</xdr:colOff>
      <xdr:row>42</xdr:row>
      <xdr:rowOff>179522</xdr:rowOff>
    </xdr:from>
    <xdr:to>
      <xdr:col>14</xdr:col>
      <xdr:colOff>4141</xdr:colOff>
      <xdr:row>44</xdr:row>
      <xdr:rowOff>100831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pSpPr/>
      </xdr:nvGrpSpPr>
      <xdr:grpSpPr>
        <a:xfrm>
          <a:off x="4804426" y="8256722"/>
          <a:ext cx="4343715" cy="302309"/>
          <a:chOff x="2114550" y="5915025"/>
          <a:chExt cx="3449419" cy="373711"/>
        </a:xfrm>
      </xdr:grpSpPr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CxnSpPr/>
        </xdr:nvCxnSpPr>
        <xdr:spPr>
          <a:xfrm>
            <a:off x="2114550" y="5915025"/>
            <a:ext cx="886233" cy="3323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 txBox="1"/>
        </xdr:nvSpPr>
        <xdr:spPr>
          <a:xfrm>
            <a:off x="2181556" y="5943600"/>
            <a:ext cx="11664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CxnSpPr/>
        </xdr:nvCxnSpPr>
        <xdr:spPr>
          <a:xfrm flipV="1">
            <a:off x="3201941" y="5918357"/>
            <a:ext cx="942777" cy="6192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 txBox="1"/>
        </xdr:nvSpPr>
        <xdr:spPr>
          <a:xfrm>
            <a:off x="3322424" y="5964077"/>
            <a:ext cx="963154" cy="324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CxnSpPr/>
        </xdr:nvCxnSpPr>
        <xdr:spPr>
          <a:xfrm flipV="1">
            <a:off x="4356175" y="5918357"/>
            <a:ext cx="955918" cy="619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/>
        </xdr:nvSpPr>
        <xdr:spPr>
          <a:xfrm>
            <a:off x="4438693" y="5962655"/>
            <a:ext cx="1125276" cy="3020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0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10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10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1000">
                <a:latin typeface="Arial" pitchFamily="34" charset="0"/>
                <a:cs typeface="Arial" pitchFamily="34" charset="0"/>
              </a:rPr>
              <a:t>)</a:t>
            </a:r>
            <a:r>
              <a:rPr lang="mn-MN" sz="1000">
                <a:latin typeface="Arial" pitchFamily="34" charset="0"/>
                <a:cs typeface="Arial" pitchFamily="34" charset="0"/>
              </a:rPr>
              <a:t>          </a:t>
            </a:r>
            <a:endParaRPr lang="en-US" sz="10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5</xdr:col>
      <xdr:colOff>243609</xdr:colOff>
      <xdr:row>40</xdr:row>
      <xdr:rowOff>157987</xdr:rowOff>
    </xdr:from>
    <xdr:to>
      <xdr:col>14</xdr:col>
      <xdr:colOff>57978</xdr:colOff>
      <xdr:row>41</xdr:row>
      <xdr:rowOff>224605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4539384" y="7739887"/>
          <a:ext cx="4662594" cy="257118"/>
          <a:chOff x="2114550" y="5915025"/>
          <a:chExt cx="4354252" cy="188570"/>
        </a:xfrm>
      </xdr:grpSpPr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/>
        </xdr:nvSpPr>
        <xdr:spPr>
          <a:xfrm>
            <a:off x="2181756" y="5957093"/>
            <a:ext cx="1516258" cy="1152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 txBox="1"/>
        </xdr:nvSpPr>
        <xdr:spPr>
          <a:xfrm>
            <a:off x="3810001" y="5943599"/>
            <a:ext cx="1306280" cy="1167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SpPr txBox="1"/>
        </xdr:nvSpPr>
        <xdr:spPr>
          <a:xfrm>
            <a:off x="5343526" y="5962653"/>
            <a:ext cx="1125276" cy="140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12</xdr:col>
      <xdr:colOff>187187</xdr:colOff>
      <xdr:row>3</xdr:row>
      <xdr:rowOff>289891</xdr:rowOff>
    </xdr:from>
    <xdr:ext cx="2885661" cy="53340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8213035" y="919369"/>
          <a:ext cx="2885661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705970</xdr:colOff>
      <xdr:row>0</xdr:row>
      <xdr:rowOff>28575</xdr:rowOff>
    </xdr:from>
    <xdr:to>
      <xdr:col>10</xdr:col>
      <xdr:colOff>627527</xdr:colOff>
      <xdr:row>1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269941" y="28575"/>
          <a:ext cx="750792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0</xdr:col>
      <xdr:colOff>47624</xdr:colOff>
      <xdr:row>0</xdr:row>
      <xdr:rowOff>47625</xdr:rowOff>
    </xdr:from>
    <xdr:to>
      <xdr:col>2</xdr:col>
      <xdr:colOff>459241</xdr:colOff>
      <xdr:row>2</xdr:row>
      <xdr:rowOff>56029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7624" y="47625"/>
          <a:ext cx="3013983" cy="38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481852</xdr:colOff>
      <xdr:row>40</xdr:row>
      <xdr:rowOff>78441</xdr:rowOff>
    </xdr:from>
    <xdr:to>
      <xdr:col>0</xdr:col>
      <xdr:colOff>963705</xdr:colOff>
      <xdr:row>43</xdr:row>
      <xdr:rowOff>81135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481852" y="7182970"/>
          <a:ext cx="481853" cy="5405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3</xdr:col>
      <xdr:colOff>28575</xdr:colOff>
      <xdr:row>43</xdr:row>
      <xdr:rowOff>9525</xdr:rowOff>
    </xdr:from>
    <xdr:to>
      <xdr:col>10</xdr:col>
      <xdr:colOff>100853</xdr:colOff>
      <xdr:row>45</xdr:row>
      <xdr:rowOff>663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3277280" y="7501958"/>
          <a:ext cx="5685225" cy="348326"/>
          <a:chOff x="2114550" y="5915025"/>
          <a:chExt cx="4354252" cy="353233"/>
        </a:xfrm>
      </xdr:grpSpPr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34925</xdr:colOff>
      <xdr:row>41</xdr:row>
      <xdr:rowOff>6350</xdr:rowOff>
    </xdr:from>
    <xdr:to>
      <xdr:col>10</xdr:col>
      <xdr:colOff>100853</xdr:colOff>
      <xdr:row>42</xdr:row>
      <xdr:rowOff>127663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pSpPr/>
      </xdr:nvGrpSpPr>
      <xdr:grpSpPr>
        <a:xfrm>
          <a:off x="3283630" y="7141596"/>
          <a:ext cx="5678875" cy="299906"/>
          <a:chOff x="2114550" y="5915025"/>
          <a:chExt cx="4354252" cy="353233"/>
        </a:xfrm>
      </xdr:grpSpPr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6</xdr:col>
      <xdr:colOff>438977</xdr:colOff>
      <xdr:row>4</xdr:row>
      <xdr:rowOff>190505</xdr:rowOff>
    </xdr:from>
    <xdr:ext cx="3676650" cy="53340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5358847" y="944222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9</xdr:col>
      <xdr:colOff>705970</xdr:colOff>
      <xdr:row>0</xdr:row>
      <xdr:rowOff>28575</xdr:rowOff>
    </xdr:from>
    <xdr:to>
      <xdr:col>10</xdr:col>
      <xdr:colOff>627527</xdr:colOff>
      <xdr:row>1</xdr:row>
      <xdr:rowOff>133350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8754595" y="28575"/>
          <a:ext cx="750232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0</xdr:col>
      <xdr:colOff>47624</xdr:colOff>
      <xdr:row>0</xdr:row>
      <xdr:rowOff>47625</xdr:rowOff>
    </xdr:from>
    <xdr:to>
      <xdr:col>2</xdr:col>
      <xdr:colOff>459241</xdr:colOff>
      <xdr:row>2</xdr:row>
      <xdr:rowOff>56029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47624" y="47625"/>
          <a:ext cx="3011942" cy="3894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481852</xdr:colOff>
      <xdr:row>40</xdr:row>
      <xdr:rowOff>78441</xdr:rowOff>
    </xdr:from>
    <xdr:to>
      <xdr:col>0</xdr:col>
      <xdr:colOff>963705</xdr:colOff>
      <xdr:row>43</xdr:row>
      <xdr:rowOff>81135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 flipH="1">
          <a:off x="481852" y="7050741"/>
          <a:ext cx="481853" cy="5456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3</xdr:col>
      <xdr:colOff>28575</xdr:colOff>
      <xdr:row>43</xdr:row>
      <xdr:rowOff>9525</xdr:rowOff>
    </xdr:from>
    <xdr:to>
      <xdr:col>10</xdr:col>
      <xdr:colOff>100853</xdr:colOff>
      <xdr:row>45</xdr:row>
      <xdr:rowOff>663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3277280" y="7501958"/>
          <a:ext cx="5685225" cy="348326"/>
          <a:chOff x="2114550" y="5915025"/>
          <a:chExt cx="4354252" cy="353233"/>
        </a:xfrm>
      </xdr:grpSpPr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34925</xdr:colOff>
      <xdr:row>41</xdr:row>
      <xdr:rowOff>6350</xdr:rowOff>
    </xdr:from>
    <xdr:to>
      <xdr:col>10</xdr:col>
      <xdr:colOff>100853</xdr:colOff>
      <xdr:row>42</xdr:row>
      <xdr:rowOff>127663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pSpPr/>
      </xdr:nvGrpSpPr>
      <xdr:grpSpPr>
        <a:xfrm>
          <a:off x="3283630" y="7141596"/>
          <a:ext cx="5678875" cy="299906"/>
          <a:chOff x="2114550" y="5915025"/>
          <a:chExt cx="4354252" cy="353233"/>
        </a:xfrm>
      </xdr:grpSpPr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6</xdr:col>
      <xdr:colOff>438977</xdr:colOff>
      <xdr:row>4</xdr:row>
      <xdr:rowOff>190505</xdr:rowOff>
    </xdr:from>
    <xdr:ext cx="3676650" cy="53340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6001577" y="942980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28575</xdr:rowOff>
    </xdr:from>
    <xdr:to>
      <xdr:col>10</xdr:col>
      <xdr:colOff>0</xdr:colOff>
      <xdr:row>1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696201" y="28575"/>
          <a:ext cx="1504949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5</a:t>
          </a:r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3</xdr:col>
      <xdr:colOff>58316</xdr:colOff>
      <xdr:row>2</xdr:row>
      <xdr:rowOff>116633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7625" y="47625"/>
          <a:ext cx="3636023" cy="457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843802</xdr:colOff>
      <xdr:row>39</xdr:row>
      <xdr:rowOff>87966</xdr:rowOff>
    </xdr:from>
    <xdr:to>
      <xdr:col>0</xdr:col>
      <xdr:colOff>1325655</xdr:colOff>
      <xdr:row>42</xdr:row>
      <xdr:rowOff>90660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843802" y="7126941"/>
          <a:ext cx="481853" cy="5456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3</xdr:col>
      <xdr:colOff>28575</xdr:colOff>
      <xdr:row>41</xdr:row>
      <xdr:rowOff>9525</xdr:rowOff>
    </xdr:from>
    <xdr:to>
      <xdr:col>9</xdr:col>
      <xdr:colOff>100853</xdr:colOff>
      <xdr:row>43</xdr:row>
      <xdr:rowOff>663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3653907" y="7532331"/>
          <a:ext cx="6331563" cy="360475"/>
          <a:chOff x="2114550" y="5915025"/>
          <a:chExt cx="4354252" cy="353233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34925</xdr:colOff>
      <xdr:row>38</xdr:row>
      <xdr:rowOff>191018</xdr:rowOff>
    </xdr:from>
    <xdr:to>
      <xdr:col>9</xdr:col>
      <xdr:colOff>100853</xdr:colOff>
      <xdr:row>40</xdr:row>
      <xdr:rowOff>98505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3660257" y="7130661"/>
          <a:ext cx="6325213" cy="305982"/>
          <a:chOff x="2114550" y="5915025"/>
          <a:chExt cx="4354252" cy="353233"/>
        </a:xfrm>
      </xdr:grpSpPr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oneCellAnchor>
    <xdr:from>
      <xdr:col>6</xdr:col>
      <xdr:colOff>161925</xdr:colOff>
      <xdr:row>4</xdr:row>
      <xdr:rowOff>161925</xdr:rowOff>
    </xdr:from>
    <xdr:ext cx="3676650" cy="53340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6515100" y="914400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2</xdr:col>
      <xdr:colOff>585391</xdr:colOff>
      <xdr:row>2</xdr:row>
      <xdr:rowOff>56029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7625" y="47625"/>
          <a:ext cx="3157141" cy="3854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</a:t>
          </a:r>
          <a:r>
            <a:rPr lang="en-US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 дугаар  сарын 16-ны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762000</xdr:colOff>
      <xdr:row>39</xdr:row>
      <xdr:rowOff>182219</xdr:rowOff>
    </xdr:from>
    <xdr:to>
      <xdr:col>0</xdr:col>
      <xdr:colOff>1228748</xdr:colOff>
      <xdr:row>43</xdr:row>
      <xdr:rowOff>6593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762000" y="7056784"/>
          <a:ext cx="466748" cy="5780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2</xdr:col>
      <xdr:colOff>558657</xdr:colOff>
      <xdr:row>43</xdr:row>
      <xdr:rowOff>9525</xdr:rowOff>
    </xdr:from>
    <xdr:to>
      <xdr:col>7</xdr:col>
      <xdr:colOff>1275516</xdr:colOff>
      <xdr:row>45</xdr:row>
      <xdr:rowOff>663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3178032" y="7361634"/>
          <a:ext cx="6471547" cy="348326"/>
          <a:chOff x="2114550" y="5915025"/>
          <a:chExt cx="4354252" cy="353233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</xdr:col>
      <xdr:colOff>565007</xdr:colOff>
      <xdr:row>41</xdr:row>
      <xdr:rowOff>6350</xdr:rowOff>
    </xdr:from>
    <xdr:to>
      <xdr:col>7</xdr:col>
      <xdr:colOff>1275516</xdr:colOff>
      <xdr:row>42</xdr:row>
      <xdr:rowOff>127663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pSpPr/>
      </xdr:nvGrpSpPr>
      <xdr:grpSpPr>
        <a:xfrm>
          <a:off x="3184382" y="7001272"/>
          <a:ext cx="6465197" cy="299907"/>
          <a:chOff x="2114550" y="5915025"/>
          <a:chExt cx="4354252" cy="353233"/>
        </a:xfrm>
      </xdr:grpSpPr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7</xdr:col>
      <xdr:colOff>670891</xdr:colOff>
      <xdr:row>0</xdr:row>
      <xdr:rowOff>49696</xdr:rowOff>
    </xdr:from>
    <xdr:to>
      <xdr:col>7</xdr:col>
      <xdr:colOff>1358346</xdr:colOff>
      <xdr:row>1</xdr:row>
      <xdr:rowOff>66261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8456543" y="49696"/>
          <a:ext cx="687455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</a:t>
          </a:r>
          <a:r>
            <a:rPr lang="en-US" sz="900">
              <a:latin typeface="Arial" pitchFamily="34" charset="0"/>
              <a:cs typeface="Arial" pitchFamily="34" charset="0"/>
            </a:rPr>
            <a:t>6</a:t>
          </a:r>
        </a:p>
      </xdr:txBody>
    </xdr:sp>
    <xdr:clientData/>
  </xdr:twoCellAnchor>
  <xdr:oneCellAnchor>
    <xdr:from>
      <xdr:col>5</xdr:col>
      <xdr:colOff>207070</xdr:colOff>
      <xdr:row>4</xdr:row>
      <xdr:rowOff>182218</xdr:rowOff>
    </xdr:from>
    <xdr:ext cx="3676650" cy="53340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5582483" y="935935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47624</xdr:rowOff>
    </xdr:from>
    <xdr:to>
      <xdr:col>2</xdr:col>
      <xdr:colOff>342900</xdr:colOff>
      <xdr:row>2</xdr:row>
      <xdr:rowOff>171449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625" y="47624"/>
          <a:ext cx="297180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mn-MN" sz="9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2018 оны  10 дугаар  сарын 16-ны өдрийн А/646 тоот тушаалаар батлав. </a:t>
          </a: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762000</xdr:colOff>
      <xdr:row>80</xdr:row>
      <xdr:rowOff>182219</xdr:rowOff>
    </xdr:from>
    <xdr:to>
      <xdr:col>0</xdr:col>
      <xdr:colOff>1228748</xdr:colOff>
      <xdr:row>84</xdr:row>
      <xdr:rowOff>6593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762000" y="6897344"/>
          <a:ext cx="466748" cy="5768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7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n-US" sz="900">
              <a:solidFill>
                <a:schemeClr val="bg1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  <xdr:twoCellAnchor>
    <xdr:from>
      <xdr:col>2</xdr:col>
      <xdr:colOff>558657</xdr:colOff>
      <xdr:row>84</xdr:row>
      <xdr:rowOff>9525</xdr:rowOff>
    </xdr:from>
    <xdr:to>
      <xdr:col>7</xdr:col>
      <xdr:colOff>1275516</xdr:colOff>
      <xdr:row>86</xdr:row>
      <xdr:rowOff>663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pSpPr/>
      </xdr:nvGrpSpPr>
      <xdr:grpSpPr>
        <a:xfrm>
          <a:off x="3235182" y="14525625"/>
          <a:ext cx="6469959" cy="353088"/>
          <a:chOff x="2114550" y="5915025"/>
          <a:chExt cx="4354252" cy="353233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</xdr:col>
      <xdr:colOff>565007</xdr:colOff>
      <xdr:row>82</xdr:row>
      <xdr:rowOff>6350</xdr:rowOff>
    </xdr:from>
    <xdr:to>
      <xdr:col>7</xdr:col>
      <xdr:colOff>1275516</xdr:colOff>
      <xdr:row>83</xdr:row>
      <xdr:rowOff>127663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/>
      </xdr:nvGrpSpPr>
      <xdr:grpSpPr>
        <a:xfrm>
          <a:off x="3241532" y="14160500"/>
          <a:ext cx="6463609" cy="302288"/>
          <a:chOff x="2114550" y="5915025"/>
          <a:chExt cx="4354252" cy="353233"/>
        </a:xfrm>
      </xdr:grpSpPr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CxnSpPr/>
        </xdr:nvCxnSpPr>
        <xdr:spPr>
          <a:xfrm>
            <a:off x="2114550" y="5915025"/>
            <a:ext cx="12477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 txBox="1"/>
        </xdr:nvSpPr>
        <xdr:spPr>
          <a:xfrm>
            <a:off x="2219325" y="5943600"/>
            <a:ext cx="981075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CxnSpPr/>
        </xdr:nvCxnSpPr>
        <xdr:spPr>
          <a:xfrm>
            <a:off x="3600450" y="5924549"/>
            <a:ext cx="127635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 txBox="1"/>
        </xdr:nvSpPr>
        <xdr:spPr>
          <a:xfrm>
            <a:off x="3810002" y="5943599"/>
            <a:ext cx="963154" cy="3246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CxnSpPr/>
        </xdr:nvCxnSpPr>
        <xdr:spPr>
          <a:xfrm>
            <a:off x="5162550" y="5924551"/>
            <a:ext cx="128587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 txBox="1"/>
        </xdr:nvSpPr>
        <xdr:spPr>
          <a:xfrm>
            <a:off x="5343526" y="5962653"/>
            <a:ext cx="1125276" cy="208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           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7</xdr:col>
      <xdr:colOff>670891</xdr:colOff>
      <xdr:row>0</xdr:row>
      <xdr:rowOff>49696</xdr:rowOff>
    </xdr:from>
    <xdr:to>
      <xdr:col>7</xdr:col>
      <xdr:colOff>1358346</xdr:colOff>
      <xdr:row>1</xdr:row>
      <xdr:rowOff>66261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8452816" y="49696"/>
          <a:ext cx="687455" cy="207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mn-MN" sz="900">
              <a:latin typeface="Arial" pitchFamily="34" charset="0"/>
              <a:cs typeface="Arial" pitchFamily="34" charset="0"/>
            </a:rPr>
            <a:t>А-БТС-7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5</xdr:col>
      <xdr:colOff>207070</xdr:colOff>
      <xdr:row>4</xdr:row>
      <xdr:rowOff>182218</xdr:rowOff>
    </xdr:from>
    <xdr:ext cx="3676650" cy="53340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5579170" y="934693"/>
          <a:ext cx="367665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>
          <a:noAutofit/>
        </a:bodyPr>
        <a:lstStyle/>
        <a:p>
          <a:pPr algn="just"/>
          <a:r>
            <a:rPr lang="mn-MN" sz="900">
              <a:latin typeface="Arial" pitchFamily="34" charset="0"/>
              <a:cs typeface="Arial" pitchFamily="34" charset="0"/>
            </a:rPr>
            <a:t>Биеийн тамир, спортын асуудал эрхэлсэн төрийн захиргааны төв байгууллага тухайн жилийн эцсийн мэдээг дараа оны 2-р сарын 15-ны дотор Үндэсний статистикийн хороонд цахим шуудан болон маягтаар ирүүлнэ. </a:t>
          </a:r>
          <a:endParaRPr lang="en-US" sz="9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50"/>
  <sheetViews>
    <sheetView view="pageBreakPreview" topLeftCell="B11" zoomScale="106" zoomScaleNormal="100" zoomScaleSheetLayoutView="106" zoomScalePageLayoutView="70" workbookViewId="0">
      <selection activeCell="G24" sqref="G24"/>
    </sheetView>
  </sheetViews>
  <sheetFormatPr defaultRowHeight="12.75"/>
  <cols>
    <col min="1" max="1" width="9.140625" style="1" hidden="1" customWidth="1"/>
    <col min="2" max="2" width="30.5703125" style="1" customWidth="1"/>
    <col min="3" max="3" width="6" style="1" customWidth="1"/>
    <col min="4" max="4" width="11.85546875" style="1" customWidth="1"/>
    <col min="5" max="5" width="11.28515625" style="1" customWidth="1"/>
    <col min="6" max="6" width="10.42578125" style="1" customWidth="1"/>
    <col min="7" max="7" width="11.5703125" style="1" customWidth="1"/>
    <col min="8" max="9" width="12.85546875" style="1" customWidth="1"/>
    <col min="10" max="10" width="14.5703125" style="1" customWidth="1"/>
    <col min="11" max="11" width="12.85546875" style="1" customWidth="1"/>
    <col min="12" max="12" width="8.140625" style="1" customWidth="1"/>
    <col min="13" max="13" width="11.28515625" style="1" customWidth="1"/>
    <col min="14" max="14" width="9.42578125" style="1" customWidth="1"/>
    <col min="15" max="15" width="12.42578125" style="1" customWidth="1"/>
    <col min="16" max="16" width="11.42578125" style="1" customWidth="1"/>
    <col min="17" max="18" width="12.85546875" style="1" customWidth="1"/>
    <col min="19" max="16384" width="9.140625" style="1"/>
  </cols>
  <sheetData>
    <row r="1" spans="1:18" ht="27" customHeight="1">
      <c r="B1" s="136" t="s">
        <v>131</v>
      </c>
      <c r="C1" s="136"/>
      <c r="D1" s="136"/>
      <c r="E1" s="83"/>
      <c r="F1" s="83"/>
      <c r="G1" s="2"/>
      <c r="H1" s="2"/>
      <c r="I1" s="2"/>
      <c r="J1" s="3"/>
      <c r="K1" s="3"/>
      <c r="P1" s="68" t="s">
        <v>84</v>
      </c>
      <c r="Q1" s="2"/>
    </row>
    <row r="2" spans="1:18" ht="10.5" customHeight="1"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5"/>
      <c r="R2" s="5"/>
    </row>
    <row r="3" spans="1:18" ht="9.75" customHeight="1"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5"/>
      <c r="R3" s="5"/>
    </row>
    <row r="4" spans="1:18" ht="10.5" hidden="1" customHeight="1">
      <c r="B4" s="149" t="s">
        <v>139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8" ht="10.5" customHeight="1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</row>
    <row r="6" spans="1:18"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8" ht="10.5" customHeight="1"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5"/>
      <c r="R7" s="5"/>
    </row>
    <row r="8" spans="1:18" ht="46.5" customHeight="1">
      <c r="C8" s="4"/>
      <c r="D8" s="4"/>
      <c r="E8" s="5"/>
      <c r="F8" s="5"/>
      <c r="G8" s="5"/>
      <c r="H8" s="5"/>
      <c r="I8" s="5"/>
      <c r="J8" s="5"/>
      <c r="K8" s="5"/>
      <c r="L8" s="138" t="s">
        <v>98</v>
      </c>
      <c r="M8" s="138"/>
      <c r="N8" s="138"/>
      <c r="O8" s="138"/>
      <c r="P8" s="138"/>
      <c r="Q8" s="5"/>
      <c r="R8" s="5"/>
    </row>
    <row r="9" spans="1:18">
      <c r="C9" s="7"/>
      <c r="D9" s="7"/>
      <c r="E9" s="3"/>
      <c r="F9" s="3"/>
      <c r="G9" s="3"/>
      <c r="H9" s="3"/>
      <c r="I9" s="3"/>
      <c r="J9" s="3"/>
      <c r="K9" s="3"/>
      <c r="L9" s="3"/>
      <c r="M9" s="3"/>
      <c r="O9" s="3"/>
      <c r="P9" s="3"/>
    </row>
    <row r="10" spans="1:18">
      <c r="A10" s="39"/>
      <c r="B10" s="140" t="s">
        <v>0</v>
      </c>
      <c r="C10" s="140" t="s">
        <v>1</v>
      </c>
      <c r="D10" s="146" t="s">
        <v>67</v>
      </c>
      <c r="E10" s="142" t="s">
        <v>97</v>
      </c>
      <c r="F10" s="44"/>
      <c r="G10" s="140" t="s">
        <v>85</v>
      </c>
      <c r="H10" s="140"/>
      <c r="I10" s="140"/>
      <c r="J10" s="140"/>
      <c r="K10" s="140"/>
      <c r="L10" s="140"/>
      <c r="M10" s="140"/>
      <c r="N10" s="140"/>
      <c r="O10" s="143" t="s">
        <v>78</v>
      </c>
      <c r="P10" s="76"/>
    </row>
    <row r="11" spans="1:18" ht="15" customHeight="1">
      <c r="A11" s="40"/>
      <c r="B11" s="140"/>
      <c r="C11" s="140"/>
      <c r="D11" s="148"/>
      <c r="E11" s="142"/>
      <c r="F11" s="142" t="s">
        <v>2</v>
      </c>
      <c r="G11" s="140" t="s">
        <v>77</v>
      </c>
      <c r="H11" s="140" t="s">
        <v>38</v>
      </c>
      <c r="I11" s="141" t="s">
        <v>39</v>
      </c>
      <c r="J11" s="141" t="s">
        <v>40</v>
      </c>
      <c r="K11" s="140" t="s">
        <v>41</v>
      </c>
      <c r="L11" s="141" t="s">
        <v>42</v>
      </c>
      <c r="M11" s="140" t="s">
        <v>43</v>
      </c>
      <c r="N11" s="141" t="s">
        <v>44</v>
      </c>
      <c r="O11" s="144"/>
      <c r="P11" s="146" t="s">
        <v>2</v>
      </c>
    </row>
    <row r="12" spans="1:18" ht="25.5" customHeight="1">
      <c r="A12" s="40"/>
      <c r="B12" s="146"/>
      <c r="C12" s="140"/>
      <c r="D12" s="147"/>
      <c r="E12" s="142"/>
      <c r="F12" s="142"/>
      <c r="G12" s="140"/>
      <c r="H12" s="140"/>
      <c r="I12" s="141"/>
      <c r="J12" s="141"/>
      <c r="K12" s="140"/>
      <c r="L12" s="141"/>
      <c r="M12" s="140"/>
      <c r="N12" s="141"/>
      <c r="O12" s="145"/>
      <c r="P12" s="147"/>
    </row>
    <row r="13" spans="1:18" s="65" customFormat="1">
      <c r="A13" s="80"/>
      <c r="B13" s="79"/>
      <c r="C13" s="72" t="s">
        <v>4</v>
      </c>
      <c r="D13" s="64">
        <v>1</v>
      </c>
      <c r="E13" s="72">
        <v>2</v>
      </c>
      <c r="F13" s="64">
        <v>3</v>
      </c>
      <c r="G13" s="72">
        <v>4</v>
      </c>
      <c r="H13" s="64">
        <v>5</v>
      </c>
      <c r="I13" s="72">
        <v>6</v>
      </c>
      <c r="J13" s="64">
        <v>7</v>
      </c>
      <c r="K13" s="72">
        <v>8</v>
      </c>
      <c r="L13" s="64">
        <v>9</v>
      </c>
      <c r="M13" s="72">
        <v>10</v>
      </c>
      <c r="N13" s="64">
        <v>11</v>
      </c>
      <c r="O13" s="72">
        <v>12</v>
      </c>
      <c r="P13" s="77">
        <v>13</v>
      </c>
      <c r="Q13" s="65">
        <f>SUM(G15:N15)-E15</f>
        <v>0</v>
      </c>
    </row>
    <row r="14" spans="1:18" ht="15" customHeight="1">
      <c r="A14" s="49"/>
      <c r="B14" s="50" t="s">
        <v>104</v>
      </c>
      <c r="C14" s="73">
        <v>1</v>
      </c>
      <c r="D14" s="97">
        <f>+D15+D21+D28+D36+D40</f>
        <v>40</v>
      </c>
      <c r="E14" s="97">
        <f t="shared" ref="E14:P14" si="0">+E15+E21+E28+E36+E40</f>
        <v>737</v>
      </c>
      <c r="F14" s="97">
        <f t="shared" si="0"/>
        <v>283</v>
      </c>
      <c r="G14" s="97">
        <f t="shared" si="0"/>
        <v>49</v>
      </c>
      <c r="H14" s="97">
        <f t="shared" si="0"/>
        <v>73</v>
      </c>
      <c r="I14" s="97">
        <f t="shared" si="0"/>
        <v>73</v>
      </c>
      <c r="J14" s="97">
        <f t="shared" si="0"/>
        <v>187</v>
      </c>
      <c r="K14" s="97">
        <f t="shared" si="0"/>
        <v>50</v>
      </c>
      <c r="L14" s="97">
        <f t="shared" si="0"/>
        <v>9</v>
      </c>
      <c r="M14" s="97">
        <f t="shared" si="0"/>
        <v>276</v>
      </c>
      <c r="N14" s="97">
        <f t="shared" si="0"/>
        <v>20</v>
      </c>
      <c r="O14" s="97">
        <f t="shared" si="0"/>
        <v>4</v>
      </c>
      <c r="P14" s="97">
        <f t="shared" si="0"/>
        <v>2</v>
      </c>
      <c r="Q14" s="65">
        <f t="shared" ref="Q14:Q40" si="1">SUM(G16:N16)-E16</f>
        <v>0</v>
      </c>
    </row>
    <row r="15" spans="1:18" ht="15" customHeight="1">
      <c r="A15" s="40"/>
      <c r="B15" s="59" t="s">
        <v>130</v>
      </c>
      <c r="C15" s="74">
        <v>2</v>
      </c>
      <c r="D15" s="97">
        <f>SUM(D16:D20)</f>
        <v>5</v>
      </c>
      <c r="E15" s="97">
        <f t="shared" ref="E15:P15" si="2">SUM(E16:E20)</f>
        <v>103</v>
      </c>
      <c r="F15" s="97">
        <f t="shared" si="2"/>
        <v>39</v>
      </c>
      <c r="G15" s="97">
        <f t="shared" si="2"/>
        <v>7</v>
      </c>
      <c r="H15" s="97">
        <f t="shared" si="2"/>
        <v>11</v>
      </c>
      <c r="I15" s="97">
        <f t="shared" si="2"/>
        <v>6</v>
      </c>
      <c r="J15" s="97">
        <f t="shared" si="2"/>
        <v>31</v>
      </c>
      <c r="K15" s="97">
        <f t="shared" si="2"/>
        <v>4</v>
      </c>
      <c r="L15" s="97">
        <f t="shared" si="2"/>
        <v>0</v>
      </c>
      <c r="M15" s="97">
        <f t="shared" si="2"/>
        <v>37</v>
      </c>
      <c r="N15" s="97">
        <f t="shared" si="2"/>
        <v>7</v>
      </c>
      <c r="O15" s="97">
        <f t="shared" si="2"/>
        <v>1</v>
      </c>
      <c r="P15" s="97">
        <f t="shared" si="2"/>
        <v>1</v>
      </c>
      <c r="Q15" s="65">
        <f t="shared" si="1"/>
        <v>0</v>
      </c>
    </row>
    <row r="16" spans="1:18" ht="15" customHeight="1">
      <c r="A16" s="40"/>
      <c r="B16" s="52" t="s">
        <v>5</v>
      </c>
      <c r="C16" s="73">
        <v>3</v>
      </c>
      <c r="D16" s="84">
        <v>1</v>
      </c>
      <c r="E16" s="84">
        <v>18</v>
      </c>
      <c r="F16" s="84">
        <v>6</v>
      </c>
      <c r="G16" s="84">
        <v>1</v>
      </c>
      <c r="H16" s="84">
        <v>2</v>
      </c>
      <c r="I16" s="84">
        <v>1</v>
      </c>
      <c r="J16" s="84">
        <v>6</v>
      </c>
      <c r="K16" s="84">
        <v>1</v>
      </c>
      <c r="L16" s="84">
        <v>0</v>
      </c>
      <c r="M16" s="84">
        <v>4</v>
      </c>
      <c r="N16" s="84">
        <v>3</v>
      </c>
      <c r="O16" s="84">
        <v>0</v>
      </c>
      <c r="P16" s="84">
        <v>0</v>
      </c>
      <c r="Q16" s="65">
        <f t="shared" si="1"/>
        <v>0</v>
      </c>
    </row>
    <row r="17" spans="1:17" ht="15" customHeight="1">
      <c r="A17" s="40"/>
      <c r="B17" s="52" t="s">
        <v>6</v>
      </c>
      <c r="C17" s="73">
        <v>4</v>
      </c>
      <c r="D17" s="84">
        <v>1</v>
      </c>
      <c r="E17" s="84">
        <v>19</v>
      </c>
      <c r="F17" s="84">
        <v>6</v>
      </c>
      <c r="G17" s="84">
        <v>1</v>
      </c>
      <c r="H17" s="84">
        <v>3</v>
      </c>
      <c r="I17" s="84">
        <v>1</v>
      </c>
      <c r="J17" s="84">
        <v>7</v>
      </c>
      <c r="K17" s="84">
        <v>1</v>
      </c>
      <c r="L17" s="84">
        <v>0</v>
      </c>
      <c r="M17" s="84">
        <v>6</v>
      </c>
      <c r="N17" s="84">
        <v>0</v>
      </c>
      <c r="O17" s="84">
        <v>0</v>
      </c>
      <c r="P17" s="84">
        <v>0</v>
      </c>
      <c r="Q17" s="65">
        <f t="shared" si="1"/>
        <v>0</v>
      </c>
    </row>
    <row r="18" spans="1:17" ht="15" customHeight="1">
      <c r="A18" s="40"/>
      <c r="B18" s="52" t="s">
        <v>7</v>
      </c>
      <c r="C18" s="73">
        <v>5</v>
      </c>
      <c r="D18" s="84">
        <v>1</v>
      </c>
      <c r="E18" s="84">
        <v>17</v>
      </c>
      <c r="F18" s="84">
        <v>6</v>
      </c>
      <c r="G18" s="84">
        <v>1</v>
      </c>
      <c r="H18" s="84">
        <v>2</v>
      </c>
      <c r="I18" s="84">
        <v>2</v>
      </c>
      <c r="J18" s="84">
        <v>4</v>
      </c>
      <c r="K18" s="84">
        <v>1</v>
      </c>
      <c r="L18" s="84">
        <v>0</v>
      </c>
      <c r="M18" s="84">
        <v>7</v>
      </c>
      <c r="N18" s="84">
        <v>0</v>
      </c>
      <c r="O18" s="84">
        <v>0</v>
      </c>
      <c r="P18" s="84">
        <v>0</v>
      </c>
      <c r="Q18" s="65">
        <f t="shared" si="1"/>
        <v>0</v>
      </c>
    </row>
    <row r="19" spans="1:17" ht="15" customHeight="1">
      <c r="A19" s="49"/>
      <c r="B19" s="52" t="s">
        <v>8</v>
      </c>
      <c r="C19" s="73">
        <v>6</v>
      </c>
      <c r="D19" s="84">
        <v>1</v>
      </c>
      <c r="E19" s="84">
        <v>25</v>
      </c>
      <c r="F19" s="84">
        <v>10</v>
      </c>
      <c r="G19" s="84">
        <v>1</v>
      </c>
      <c r="H19" s="84">
        <v>2</v>
      </c>
      <c r="I19" s="84">
        <v>2</v>
      </c>
      <c r="J19" s="84">
        <v>6</v>
      </c>
      <c r="K19" s="84">
        <v>0</v>
      </c>
      <c r="L19" s="84">
        <v>0</v>
      </c>
      <c r="M19" s="84">
        <v>10</v>
      </c>
      <c r="N19" s="84">
        <v>4</v>
      </c>
      <c r="O19" s="84">
        <v>0</v>
      </c>
      <c r="P19" s="84">
        <v>0</v>
      </c>
      <c r="Q19" s="65">
        <f t="shared" si="1"/>
        <v>0</v>
      </c>
    </row>
    <row r="20" spans="1:17" ht="15" customHeight="1">
      <c r="A20" s="40"/>
      <c r="B20" s="78" t="s">
        <v>9</v>
      </c>
      <c r="C20" s="73">
        <v>7</v>
      </c>
      <c r="D20" s="84">
        <v>1</v>
      </c>
      <c r="E20" s="84">
        <v>24</v>
      </c>
      <c r="F20" s="84">
        <v>11</v>
      </c>
      <c r="G20" s="84">
        <v>3</v>
      </c>
      <c r="H20" s="84">
        <v>2</v>
      </c>
      <c r="I20" s="84">
        <v>0</v>
      </c>
      <c r="J20" s="84">
        <v>8</v>
      </c>
      <c r="K20" s="84">
        <v>1</v>
      </c>
      <c r="L20" s="84">
        <v>0</v>
      </c>
      <c r="M20" s="84">
        <v>10</v>
      </c>
      <c r="N20" s="84">
        <v>0</v>
      </c>
      <c r="O20" s="84">
        <v>1</v>
      </c>
      <c r="P20" s="84">
        <v>1</v>
      </c>
      <c r="Q20" s="65">
        <f t="shared" si="1"/>
        <v>0</v>
      </c>
    </row>
    <row r="21" spans="1:17" ht="15" customHeight="1">
      <c r="A21" s="40"/>
      <c r="B21" s="53" t="s">
        <v>100</v>
      </c>
      <c r="C21" s="73">
        <v>8</v>
      </c>
      <c r="D21" s="97">
        <f>SUM(D22:D27)</f>
        <v>7</v>
      </c>
      <c r="E21" s="97">
        <f t="shared" ref="E21:P21" si="3">SUM(E22:E27)</f>
        <v>167</v>
      </c>
      <c r="F21" s="97">
        <f t="shared" si="3"/>
        <v>64</v>
      </c>
      <c r="G21" s="97">
        <f t="shared" si="3"/>
        <v>10</v>
      </c>
      <c r="H21" s="97">
        <f t="shared" si="3"/>
        <v>16</v>
      </c>
      <c r="I21" s="97">
        <f t="shared" si="3"/>
        <v>11</v>
      </c>
      <c r="J21" s="97">
        <f t="shared" si="3"/>
        <v>35</v>
      </c>
      <c r="K21" s="97">
        <f t="shared" si="3"/>
        <v>13</v>
      </c>
      <c r="L21" s="97">
        <f t="shared" si="3"/>
        <v>1</v>
      </c>
      <c r="M21" s="97">
        <f t="shared" si="3"/>
        <v>71</v>
      </c>
      <c r="N21" s="97">
        <f t="shared" si="3"/>
        <v>10</v>
      </c>
      <c r="O21" s="97">
        <f t="shared" si="3"/>
        <v>3</v>
      </c>
      <c r="P21" s="97">
        <f t="shared" si="3"/>
        <v>1</v>
      </c>
      <c r="Q21" s="65">
        <f t="shared" si="1"/>
        <v>0</v>
      </c>
    </row>
    <row r="22" spans="1:17" ht="15" customHeight="1">
      <c r="A22" s="40"/>
      <c r="B22" s="52" t="s">
        <v>10</v>
      </c>
      <c r="C22" s="73">
        <v>9</v>
      </c>
      <c r="D22" s="84">
        <v>1</v>
      </c>
      <c r="E22" s="84">
        <v>21</v>
      </c>
      <c r="F22" s="84">
        <v>7</v>
      </c>
      <c r="G22" s="84">
        <v>2</v>
      </c>
      <c r="H22" s="84">
        <v>2</v>
      </c>
      <c r="I22" s="84">
        <v>0</v>
      </c>
      <c r="J22" s="84">
        <v>7</v>
      </c>
      <c r="K22" s="84">
        <v>1</v>
      </c>
      <c r="L22" s="84">
        <v>0</v>
      </c>
      <c r="M22" s="84">
        <v>9</v>
      </c>
      <c r="N22" s="84">
        <v>0</v>
      </c>
      <c r="O22" s="84">
        <v>0</v>
      </c>
      <c r="P22" s="84">
        <v>0</v>
      </c>
      <c r="Q22" s="65">
        <f t="shared" si="1"/>
        <v>0</v>
      </c>
    </row>
    <row r="23" spans="1:17" ht="15" customHeight="1">
      <c r="A23" s="40"/>
      <c r="B23" s="52" t="s">
        <v>11</v>
      </c>
      <c r="C23" s="73">
        <v>10</v>
      </c>
      <c r="D23" s="84">
        <v>1</v>
      </c>
      <c r="E23" s="84">
        <v>26</v>
      </c>
      <c r="F23" s="84">
        <v>11</v>
      </c>
      <c r="G23" s="84">
        <v>1</v>
      </c>
      <c r="H23" s="84">
        <v>3</v>
      </c>
      <c r="I23" s="84">
        <v>1</v>
      </c>
      <c r="J23" s="84">
        <v>7</v>
      </c>
      <c r="K23" s="84">
        <v>1</v>
      </c>
      <c r="L23" s="84">
        <v>0</v>
      </c>
      <c r="M23" s="84">
        <v>8</v>
      </c>
      <c r="N23" s="84">
        <v>5</v>
      </c>
      <c r="O23" s="84">
        <v>0</v>
      </c>
      <c r="P23" s="84">
        <v>0</v>
      </c>
      <c r="Q23" s="65">
        <f t="shared" si="1"/>
        <v>0</v>
      </c>
    </row>
    <row r="24" spans="1:17" ht="15" customHeight="1">
      <c r="A24" s="40"/>
      <c r="B24" s="52" t="s">
        <v>12</v>
      </c>
      <c r="C24" s="73">
        <v>11</v>
      </c>
      <c r="D24" s="84">
        <v>1</v>
      </c>
      <c r="E24" s="84">
        <v>30</v>
      </c>
      <c r="F24" s="84">
        <v>14</v>
      </c>
      <c r="G24" s="84">
        <v>1</v>
      </c>
      <c r="H24" s="84">
        <v>4</v>
      </c>
      <c r="I24" s="84">
        <v>1</v>
      </c>
      <c r="J24" s="84">
        <v>7</v>
      </c>
      <c r="K24" s="84">
        <v>4</v>
      </c>
      <c r="L24" s="84">
        <v>1</v>
      </c>
      <c r="M24" s="84">
        <v>11</v>
      </c>
      <c r="N24" s="84">
        <v>1</v>
      </c>
      <c r="O24" s="84">
        <v>0</v>
      </c>
      <c r="P24" s="84">
        <v>0</v>
      </c>
      <c r="Q24" s="65">
        <f t="shared" si="1"/>
        <v>0</v>
      </c>
    </row>
    <row r="25" spans="1:17" ht="15" customHeight="1">
      <c r="A25" s="40"/>
      <c r="B25" s="52" t="s">
        <v>13</v>
      </c>
      <c r="C25" s="73">
        <v>12</v>
      </c>
      <c r="D25" s="84">
        <v>1</v>
      </c>
      <c r="E25" s="84">
        <v>28</v>
      </c>
      <c r="F25" s="84">
        <v>11</v>
      </c>
      <c r="G25" s="84">
        <v>2</v>
      </c>
      <c r="H25" s="84">
        <v>3</v>
      </c>
      <c r="I25" s="84">
        <v>6</v>
      </c>
      <c r="J25" s="84">
        <v>0</v>
      </c>
      <c r="K25" s="84">
        <v>0</v>
      </c>
      <c r="L25" s="84">
        <v>0</v>
      </c>
      <c r="M25" s="84">
        <v>17</v>
      </c>
      <c r="N25" s="84">
        <v>0</v>
      </c>
      <c r="O25" s="84">
        <v>3</v>
      </c>
      <c r="P25" s="84">
        <v>1</v>
      </c>
      <c r="Q25" s="65">
        <f t="shared" si="1"/>
        <v>0</v>
      </c>
    </row>
    <row r="26" spans="1:17" ht="15" customHeight="1">
      <c r="A26" s="40"/>
      <c r="B26" s="52" t="s">
        <v>14</v>
      </c>
      <c r="C26" s="73">
        <v>13</v>
      </c>
      <c r="D26" s="84">
        <v>1</v>
      </c>
      <c r="E26" s="84">
        <v>35</v>
      </c>
      <c r="F26" s="84">
        <v>11</v>
      </c>
      <c r="G26" s="84">
        <v>2</v>
      </c>
      <c r="H26" s="84">
        <v>2</v>
      </c>
      <c r="I26" s="84">
        <v>3</v>
      </c>
      <c r="J26" s="84">
        <v>8</v>
      </c>
      <c r="K26" s="84">
        <v>4</v>
      </c>
      <c r="L26" s="84">
        <v>0</v>
      </c>
      <c r="M26" s="84">
        <v>12</v>
      </c>
      <c r="N26" s="84">
        <v>4</v>
      </c>
      <c r="O26" s="84">
        <v>0</v>
      </c>
      <c r="P26" s="84">
        <v>0</v>
      </c>
      <c r="Q26" s="65">
        <f t="shared" si="1"/>
        <v>0</v>
      </c>
    </row>
    <row r="27" spans="1:17" ht="15" customHeight="1">
      <c r="A27" s="40"/>
      <c r="B27" s="54" t="s">
        <v>15</v>
      </c>
      <c r="C27" s="73">
        <v>14</v>
      </c>
      <c r="D27" s="84">
        <v>2</v>
      </c>
      <c r="E27" s="84">
        <v>27</v>
      </c>
      <c r="F27" s="84">
        <v>10</v>
      </c>
      <c r="G27" s="84">
        <v>2</v>
      </c>
      <c r="H27" s="84">
        <v>2</v>
      </c>
      <c r="I27" s="84">
        <v>0</v>
      </c>
      <c r="J27" s="84">
        <v>6</v>
      </c>
      <c r="K27" s="84">
        <v>3</v>
      </c>
      <c r="L27" s="84">
        <v>0</v>
      </c>
      <c r="M27" s="84">
        <v>14</v>
      </c>
      <c r="N27" s="84">
        <v>0</v>
      </c>
      <c r="O27" s="84">
        <v>0</v>
      </c>
      <c r="P27" s="84">
        <v>0</v>
      </c>
      <c r="Q27" s="65">
        <f t="shared" si="1"/>
        <v>0</v>
      </c>
    </row>
    <row r="28" spans="1:17" ht="15" customHeight="1">
      <c r="A28" s="40"/>
      <c r="B28" s="55" t="s">
        <v>101</v>
      </c>
      <c r="C28" s="73">
        <v>15</v>
      </c>
      <c r="D28" s="97">
        <f>SUM(D29:D35)</f>
        <v>7</v>
      </c>
      <c r="E28" s="97">
        <f t="shared" ref="E28:P28" si="4">SUM(E29:E35)</f>
        <v>172</v>
      </c>
      <c r="F28" s="97">
        <f t="shared" si="4"/>
        <v>78</v>
      </c>
      <c r="G28" s="97">
        <f t="shared" si="4"/>
        <v>6</v>
      </c>
      <c r="H28" s="97">
        <f t="shared" si="4"/>
        <v>15</v>
      </c>
      <c r="I28" s="97">
        <f t="shared" si="4"/>
        <v>7</v>
      </c>
      <c r="J28" s="97">
        <f t="shared" si="4"/>
        <v>39</v>
      </c>
      <c r="K28" s="97">
        <f t="shared" si="4"/>
        <v>20</v>
      </c>
      <c r="L28" s="97">
        <f t="shared" si="4"/>
        <v>3</v>
      </c>
      <c r="M28" s="97">
        <f t="shared" si="4"/>
        <v>81</v>
      </c>
      <c r="N28" s="97">
        <f t="shared" si="4"/>
        <v>1</v>
      </c>
      <c r="O28" s="97">
        <f t="shared" si="4"/>
        <v>0</v>
      </c>
      <c r="P28" s="97">
        <f t="shared" si="4"/>
        <v>0</v>
      </c>
      <c r="Q28" s="65">
        <f t="shared" si="1"/>
        <v>0</v>
      </c>
    </row>
    <row r="29" spans="1:17" ht="15" customHeight="1">
      <c r="A29" s="40"/>
      <c r="B29" s="54" t="s">
        <v>16</v>
      </c>
      <c r="C29" s="73">
        <v>16</v>
      </c>
      <c r="D29" s="84">
        <v>1</v>
      </c>
      <c r="E29" s="84">
        <v>17</v>
      </c>
      <c r="F29" s="84">
        <v>7</v>
      </c>
      <c r="G29" s="84">
        <v>1</v>
      </c>
      <c r="H29" s="84">
        <v>2</v>
      </c>
      <c r="I29" s="84">
        <v>2</v>
      </c>
      <c r="J29" s="84">
        <v>2</v>
      </c>
      <c r="K29" s="84">
        <v>2</v>
      </c>
      <c r="L29" s="84">
        <v>1</v>
      </c>
      <c r="M29" s="84">
        <v>7</v>
      </c>
      <c r="N29" s="84">
        <v>0</v>
      </c>
      <c r="O29" s="84">
        <v>0</v>
      </c>
      <c r="P29" s="84">
        <v>0</v>
      </c>
      <c r="Q29" s="65">
        <f t="shared" si="1"/>
        <v>0</v>
      </c>
    </row>
    <row r="30" spans="1:17" ht="15" customHeight="1">
      <c r="A30" s="40"/>
      <c r="B30" s="52" t="s">
        <v>17</v>
      </c>
      <c r="C30" s="73">
        <v>17</v>
      </c>
      <c r="D30" s="84">
        <v>1</v>
      </c>
      <c r="E30" s="84">
        <v>23</v>
      </c>
      <c r="F30" s="84">
        <v>7</v>
      </c>
      <c r="G30" s="84">
        <v>1</v>
      </c>
      <c r="H30" s="84">
        <v>3</v>
      </c>
      <c r="I30" s="84">
        <v>1</v>
      </c>
      <c r="J30" s="84">
        <v>9</v>
      </c>
      <c r="K30" s="84">
        <v>1</v>
      </c>
      <c r="L30" s="84">
        <v>0</v>
      </c>
      <c r="M30" s="84">
        <v>8</v>
      </c>
      <c r="N30" s="84">
        <v>0</v>
      </c>
      <c r="O30" s="84">
        <v>0</v>
      </c>
      <c r="P30" s="84">
        <v>0</v>
      </c>
      <c r="Q30" s="65">
        <f t="shared" si="1"/>
        <v>0</v>
      </c>
    </row>
    <row r="31" spans="1:17" ht="15" customHeight="1">
      <c r="A31" s="40"/>
      <c r="B31" s="52" t="s">
        <v>18</v>
      </c>
      <c r="C31" s="73">
        <v>18</v>
      </c>
      <c r="D31" s="84">
        <v>1</v>
      </c>
      <c r="E31" s="84">
        <v>26</v>
      </c>
      <c r="F31" s="84">
        <v>11</v>
      </c>
      <c r="G31" s="84">
        <v>1</v>
      </c>
      <c r="H31" s="84">
        <v>2</v>
      </c>
      <c r="I31" s="84">
        <v>1</v>
      </c>
      <c r="J31" s="84">
        <v>9</v>
      </c>
      <c r="K31" s="84">
        <v>1</v>
      </c>
      <c r="L31" s="84">
        <v>1</v>
      </c>
      <c r="M31" s="84">
        <v>11</v>
      </c>
      <c r="N31" s="84">
        <v>0</v>
      </c>
      <c r="O31" s="84">
        <v>0</v>
      </c>
      <c r="P31" s="84">
        <v>0</v>
      </c>
      <c r="Q31" s="65">
        <f t="shared" si="1"/>
        <v>0</v>
      </c>
    </row>
    <row r="32" spans="1:17" ht="15" customHeight="1">
      <c r="A32" s="40"/>
      <c r="B32" s="52" t="s">
        <v>19</v>
      </c>
      <c r="C32" s="73">
        <v>19</v>
      </c>
      <c r="D32" s="84">
        <v>1</v>
      </c>
      <c r="E32" s="84">
        <v>15</v>
      </c>
      <c r="F32" s="84">
        <v>5</v>
      </c>
      <c r="G32" s="84">
        <v>1</v>
      </c>
      <c r="H32" s="84">
        <v>2</v>
      </c>
      <c r="I32" s="84">
        <v>2</v>
      </c>
      <c r="J32" s="84">
        <v>3</v>
      </c>
      <c r="K32" s="84">
        <v>1</v>
      </c>
      <c r="L32" s="84">
        <v>0</v>
      </c>
      <c r="M32" s="84">
        <v>6</v>
      </c>
      <c r="N32" s="84">
        <v>0</v>
      </c>
      <c r="O32" s="84">
        <v>0</v>
      </c>
      <c r="P32" s="84">
        <v>0</v>
      </c>
      <c r="Q32" s="65">
        <f t="shared" si="1"/>
        <v>0</v>
      </c>
    </row>
    <row r="33" spans="1:19" ht="15" customHeight="1">
      <c r="A33" s="40"/>
      <c r="B33" s="52" t="s">
        <v>20</v>
      </c>
      <c r="C33" s="73">
        <v>20</v>
      </c>
      <c r="D33" s="84">
        <v>1</v>
      </c>
      <c r="E33" s="84">
        <v>14</v>
      </c>
      <c r="F33" s="84">
        <v>6</v>
      </c>
      <c r="G33" s="84"/>
      <c r="H33" s="84">
        <v>2</v>
      </c>
      <c r="I33" s="84"/>
      <c r="J33" s="84">
        <v>4</v>
      </c>
      <c r="K33" s="84">
        <v>2</v>
      </c>
      <c r="L33" s="84">
        <v>0</v>
      </c>
      <c r="M33" s="84">
        <v>6</v>
      </c>
      <c r="N33" s="84">
        <v>0</v>
      </c>
      <c r="O33" s="84">
        <v>0</v>
      </c>
      <c r="P33" s="84">
        <v>0</v>
      </c>
      <c r="Q33" s="65">
        <f t="shared" si="1"/>
        <v>0</v>
      </c>
    </row>
    <row r="34" spans="1:19" ht="15" customHeight="1">
      <c r="A34" s="40"/>
      <c r="B34" s="52" t="s">
        <v>21</v>
      </c>
      <c r="C34" s="73">
        <v>21</v>
      </c>
      <c r="D34" s="84">
        <v>1</v>
      </c>
      <c r="E34" s="84">
        <v>56</v>
      </c>
      <c r="F34" s="84">
        <v>32</v>
      </c>
      <c r="G34" s="84">
        <v>1</v>
      </c>
      <c r="H34" s="84">
        <v>1</v>
      </c>
      <c r="I34" s="84">
        <v>1</v>
      </c>
      <c r="J34" s="84">
        <v>7</v>
      </c>
      <c r="K34" s="84">
        <v>10</v>
      </c>
      <c r="L34" s="84">
        <v>1</v>
      </c>
      <c r="M34" s="84">
        <v>35</v>
      </c>
      <c r="N34" s="84">
        <v>0</v>
      </c>
      <c r="O34" s="84">
        <v>0</v>
      </c>
      <c r="P34" s="84">
        <v>0</v>
      </c>
      <c r="Q34" s="65">
        <f t="shared" si="1"/>
        <v>0</v>
      </c>
    </row>
    <row r="35" spans="1:19" ht="15" customHeight="1">
      <c r="A35" s="40"/>
      <c r="B35" s="52" t="s">
        <v>22</v>
      </c>
      <c r="C35" s="73">
        <v>22</v>
      </c>
      <c r="D35" s="84">
        <v>1</v>
      </c>
      <c r="E35" s="84">
        <v>21</v>
      </c>
      <c r="F35" s="84">
        <v>10</v>
      </c>
      <c r="G35" s="84">
        <v>1</v>
      </c>
      <c r="H35" s="84">
        <v>3</v>
      </c>
      <c r="I35" s="84">
        <v>0</v>
      </c>
      <c r="J35" s="84">
        <v>5</v>
      </c>
      <c r="K35" s="84">
        <v>3</v>
      </c>
      <c r="L35" s="84">
        <v>0</v>
      </c>
      <c r="M35" s="84">
        <v>8</v>
      </c>
      <c r="N35" s="84">
        <v>1</v>
      </c>
      <c r="O35" s="84">
        <v>0</v>
      </c>
      <c r="P35" s="84">
        <v>0</v>
      </c>
      <c r="Q35" s="65">
        <f t="shared" si="1"/>
        <v>0</v>
      </c>
    </row>
    <row r="36" spans="1:19" ht="15" customHeight="1">
      <c r="A36" s="40"/>
      <c r="B36" s="56" t="s">
        <v>102</v>
      </c>
      <c r="C36" s="73">
        <v>23</v>
      </c>
      <c r="D36" s="97">
        <f>SUM(D37:D39)</f>
        <v>3</v>
      </c>
      <c r="E36" s="97">
        <f t="shared" ref="E36:P36" si="5">SUM(E37:E39)</f>
        <v>79</v>
      </c>
      <c r="F36" s="97">
        <f t="shared" si="5"/>
        <v>33</v>
      </c>
      <c r="G36" s="97">
        <f t="shared" si="5"/>
        <v>4</v>
      </c>
      <c r="H36" s="97">
        <f t="shared" si="5"/>
        <v>7</v>
      </c>
      <c r="I36" s="97">
        <f t="shared" si="5"/>
        <v>5</v>
      </c>
      <c r="J36" s="97">
        <f t="shared" si="5"/>
        <v>19</v>
      </c>
      <c r="K36" s="97">
        <f t="shared" si="5"/>
        <v>2</v>
      </c>
      <c r="L36" s="97">
        <f t="shared" si="5"/>
        <v>1</v>
      </c>
      <c r="M36" s="97">
        <f t="shared" si="5"/>
        <v>41</v>
      </c>
      <c r="N36" s="97">
        <f t="shared" si="5"/>
        <v>0</v>
      </c>
      <c r="O36" s="97">
        <f t="shared" si="5"/>
        <v>0</v>
      </c>
      <c r="P36" s="97">
        <f t="shared" si="5"/>
        <v>0</v>
      </c>
      <c r="Q36" s="65">
        <f t="shared" si="1"/>
        <v>0</v>
      </c>
    </row>
    <row r="37" spans="1:19" ht="15" customHeight="1">
      <c r="A37" s="40"/>
      <c r="B37" s="52" t="s">
        <v>24</v>
      </c>
      <c r="C37" s="107">
        <v>24</v>
      </c>
      <c r="D37" s="84">
        <v>1</v>
      </c>
      <c r="E37" s="84">
        <v>18</v>
      </c>
      <c r="F37" s="84">
        <v>6</v>
      </c>
      <c r="G37" s="84">
        <v>1</v>
      </c>
      <c r="H37" s="84">
        <v>2</v>
      </c>
      <c r="I37" s="84">
        <v>1</v>
      </c>
      <c r="J37" s="84">
        <v>6</v>
      </c>
      <c r="K37" s="84">
        <v>1</v>
      </c>
      <c r="L37" s="84">
        <v>0</v>
      </c>
      <c r="M37" s="84">
        <v>7</v>
      </c>
      <c r="N37" s="84">
        <v>0</v>
      </c>
      <c r="O37" s="84">
        <v>0</v>
      </c>
      <c r="P37" s="84">
        <v>0</v>
      </c>
      <c r="Q37" s="65">
        <f t="shared" si="1"/>
        <v>0</v>
      </c>
    </row>
    <row r="38" spans="1:19" ht="15" customHeight="1">
      <c r="A38" s="40"/>
      <c r="B38" s="52" t="s">
        <v>57</v>
      </c>
      <c r="C38" s="107">
        <v>25</v>
      </c>
      <c r="D38" s="84">
        <v>1</v>
      </c>
      <c r="E38" s="84">
        <v>42</v>
      </c>
      <c r="F38" s="84">
        <v>20</v>
      </c>
      <c r="G38" s="84">
        <v>1</v>
      </c>
      <c r="H38" s="84">
        <v>1</v>
      </c>
      <c r="I38" s="84">
        <v>2</v>
      </c>
      <c r="J38" s="84">
        <v>12</v>
      </c>
      <c r="K38" s="84">
        <v>1</v>
      </c>
      <c r="L38" s="84">
        <v>1</v>
      </c>
      <c r="M38" s="84">
        <v>24</v>
      </c>
      <c r="N38" s="84">
        <v>0</v>
      </c>
      <c r="O38" s="84">
        <v>0</v>
      </c>
      <c r="P38" s="84">
        <v>0</v>
      </c>
      <c r="Q38" s="65">
        <f t="shared" si="1"/>
        <v>0</v>
      </c>
    </row>
    <row r="39" spans="1:19" ht="15" customHeight="1">
      <c r="A39" s="40"/>
      <c r="B39" s="52" t="s">
        <v>25</v>
      </c>
      <c r="C39" s="107">
        <v>26</v>
      </c>
      <c r="D39" s="84">
        <v>1</v>
      </c>
      <c r="E39" s="84">
        <v>19</v>
      </c>
      <c r="F39" s="84">
        <v>7</v>
      </c>
      <c r="G39" s="84">
        <v>2</v>
      </c>
      <c r="H39" s="84">
        <v>4</v>
      </c>
      <c r="I39" s="84">
        <v>2</v>
      </c>
      <c r="J39" s="84">
        <v>1</v>
      </c>
      <c r="K39" s="84">
        <v>0</v>
      </c>
      <c r="L39" s="84">
        <v>0</v>
      </c>
      <c r="M39" s="84">
        <v>10</v>
      </c>
      <c r="N39" s="84">
        <v>0</v>
      </c>
      <c r="O39" s="84">
        <v>0</v>
      </c>
      <c r="P39" s="84">
        <v>0</v>
      </c>
      <c r="Q39" s="65">
        <f t="shared" si="1"/>
        <v>0</v>
      </c>
    </row>
    <row r="40" spans="1:19" ht="15" customHeight="1">
      <c r="A40" s="49"/>
      <c r="B40" s="57" t="s">
        <v>23</v>
      </c>
      <c r="C40" s="107">
        <v>27</v>
      </c>
      <c r="D40" s="97">
        <v>18</v>
      </c>
      <c r="E40" s="97">
        <v>216</v>
      </c>
      <c r="F40" s="97">
        <v>69</v>
      </c>
      <c r="G40" s="97">
        <v>22</v>
      </c>
      <c r="H40" s="97">
        <v>24</v>
      </c>
      <c r="I40" s="97">
        <v>44</v>
      </c>
      <c r="J40" s="97">
        <v>63</v>
      </c>
      <c r="K40" s="97">
        <v>11</v>
      </c>
      <c r="L40" s="97">
        <v>4</v>
      </c>
      <c r="M40" s="97">
        <v>46</v>
      </c>
      <c r="N40" s="97">
        <v>2</v>
      </c>
      <c r="O40" s="97">
        <v>0</v>
      </c>
      <c r="P40" s="97">
        <v>0</v>
      </c>
      <c r="Q40" s="65">
        <f t="shared" si="1"/>
        <v>0</v>
      </c>
    </row>
    <row r="41" spans="1:19" ht="15" customHeight="1">
      <c r="A41" s="41"/>
      <c r="B41" s="112" t="s">
        <v>103</v>
      </c>
      <c r="C41" s="42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8"/>
    </row>
    <row r="42" spans="1:19" ht="15" customHeight="1">
      <c r="A42" s="41"/>
      <c r="B42" s="34"/>
      <c r="C42" s="42"/>
      <c r="D42" s="42"/>
      <c r="E42" s="4"/>
      <c r="F42" s="4"/>
      <c r="G42" s="4"/>
      <c r="H42" s="4"/>
      <c r="I42" s="4"/>
      <c r="J42" s="4"/>
      <c r="K42" s="4"/>
      <c r="L42" s="4"/>
      <c r="M42" s="4"/>
      <c r="N42" s="24"/>
      <c r="O42" s="24"/>
      <c r="P42" s="9"/>
      <c r="Q42" s="4"/>
      <c r="R42" s="4"/>
      <c r="S42" s="8"/>
    </row>
    <row r="43" spans="1:19" ht="12" customHeight="1">
      <c r="C43" s="4"/>
      <c r="D43" s="4"/>
      <c r="E43" s="137" t="s">
        <v>26</v>
      </c>
      <c r="F43" s="137"/>
      <c r="G43" s="4"/>
      <c r="H43" s="4"/>
      <c r="I43" s="4"/>
      <c r="J43" s="3"/>
      <c r="K43" s="3"/>
      <c r="L43" s="3"/>
      <c r="M43" s="3"/>
      <c r="N43" s="3"/>
      <c r="O43" s="3"/>
      <c r="Q43" s="4"/>
      <c r="R43" s="4"/>
    </row>
    <row r="44" spans="1:19" ht="23.25" customHeight="1">
      <c r="C44" s="3"/>
      <c r="D44" s="3"/>
      <c r="E44" s="15"/>
      <c r="F44" s="13"/>
      <c r="G44" s="3"/>
      <c r="H44" s="3"/>
      <c r="I44" s="3"/>
      <c r="J44" s="3"/>
      <c r="K44" s="3"/>
      <c r="L44" s="3"/>
      <c r="M44" s="3"/>
      <c r="N44" s="3"/>
      <c r="O44" s="3"/>
      <c r="Q44" s="3"/>
      <c r="R44" s="3"/>
    </row>
    <row r="45" spans="1:19" ht="12.75" customHeight="1">
      <c r="C45" s="3"/>
      <c r="D45" s="3"/>
      <c r="E45" s="16" t="s">
        <v>27</v>
      </c>
      <c r="F45" s="16"/>
      <c r="G45" s="3"/>
      <c r="H45" s="3"/>
      <c r="I45" s="3"/>
      <c r="J45" s="3"/>
      <c r="K45" s="3"/>
      <c r="L45" s="3"/>
      <c r="M45" s="3"/>
      <c r="N45" s="3"/>
      <c r="O45" s="3"/>
      <c r="Q45" s="3"/>
      <c r="R45" s="3"/>
    </row>
    <row r="46" spans="1:19" ht="12.75" customHeight="1">
      <c r="C46" s="3"/>
      <c r="D46" s="3"/>
      <c r="E46" s="11"/>
      <c r="F46" s="11"/>
      <c r="H46" s="3"/>
      <c r="I46" s="3"/>
      <c r="J46" s="3"/>
      <c r="K46" s="3"/>
      <c r="L46" s="3"/>
      <c r="M46" s="3"/>
      <c r="N46" s="3"/>
      <c r="O46" s="3"/>
      <c r="R46" s="3"/>
    </row>
    <row r="47" spans="1:19" ht="12.75" customHeight="1">
      <c r="C47" s="3"/>
      <c r="D47" s="3"/>
      <c r="F47" s="10"/>
      <c r="G47" s="10"/>
      <c r="H47" s="3"/>
      <c r="I47" s="3"/>
      <c r="J47" s="3"/>
      <c r="K47" s="3"/>
      <c r="L47" s="3"/>
      <c r="M47" s="3"/>
      <c r="N47" s="3"/>
      <c r="O47" s="3"/>
      <c r="Q47" s="66"/>
      <c r="R47" s="3"/>
    </row>
    <row r="48" spans="1:19" ht="12.75" customHeight="1">
      <c r="C48" s="3"/>
      <c r="D48" s="3"/>
      <c r="G48" s="10"/>
      <c r="H48" s="36" t="s">
        <v>72</v>
      </c>
      <c r="I48" s="3"/>
      <c r="J48" s="3"/>
      <c r="K48" s="3"/>
      <c r="L48" s="3"/>
      <c r="M48" s="3"/>
      <c r="N48" s="3"/>
      <c r="O48" s="3"/>
      <c r="Q48" s="66"/>
      <c r="R48" s="36"/>
    </row>
    <row r="49" spans="3:16" ht="12.75" customHeight="1">
      <c r="I49" s="36"/>
      <c r="J49" s="36"/>
      <c r="K49" s="36"/>
    </row>
    <row r="50" spans="3:16" ht="12.75" customHeight="1"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</row>
  </sheetData>
  <mergeCells count="21">
    <mergeCell ref="O10:O12"/>
    <mergeCell ref="P11:P12"/>
    <mergeCell ref="D10:D12"/>
    <mergeCell ref="B4:P6"/>
    <mergeCell ref="B10:B12"/>
    <mergeCell ref="B1:D1"/>
    <mergeCell ref="E43:F43"/>
    <mergeCell ref="L8:P8"/>
    <mergeCell ref="C50:P50"/>
    <mergeCell ref="G11:G12"/>
    <mergeCell ref="H11:H12"/>
    <mergeCell ref="I11:I12"/>
    <mergeCell ref="J11:J12"/>
    <mergeCell ref="K11:K12"/>
    <mergeCell ref="L11:L12"/>
    <mergeCell ref="M11:M12"/>
    <mergeCell ref="N11:N12"/>
    <mergeCell ref="C10:C12"/>
    <mergeCell ref="E10:E12"/>
    <mergeCell ref="F11:F12"/>
    <mergeCell ref="G10:N10"/>
  </mergeCells>
  <printOptions horizontalCentered="1"/>
  <pageMargins left="0.39370078740157483" right="0.39370078740157483" top="0.39370078740157483" bottom="0.47244094488188981" header="0.43307086614173229" footer="0.62992125984251968"/>
  <pageSetup paperSize="9" scale="69" orientation="landscape" r:id="rId1"/>
  <rowBreaks count="3" manualBreakCount="3">
    <brk id="49" max="14" man="1"/>
    <brk id="50" max="14" man="1"/>
    <brk id="5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4:I38"/>
  <sheetViews>
    <sheetView tabSelected="1" topLeftCell="A4" workbookViewId="0">
      <selection activeCell="A6" sqref="A6:XFD6"/>
    </sheetView>
  </sheetViews>
  <sheetFormatPr defaultColWidth="6.140625" defaultRowHeight="12.75"/>
  <cols>
    <col min="1" max="1" width="31.85546875" style="11" customWidth="1"/>
    <col min="2" max="2" width="6.5703125" style="11" customWidth="1"/>
    <col min="3" max="3" width="9.85546875" style="99" customWidth="1"/>
    <col min="4" max="4" width="16.42578125" style="11" customWidth="1"/>
    <col min="5" max="5" width="16.7109375" style="93" customWidth="1"/>
    <col min="6" max="6" width="16.7109375" style="11" customWidth="1"/>
    <col min="7" max="7" width="14.85546875" style="11" customWidth="1"/>
    <col min="8" max="8" width="12.7109375" style="11" customWidth="1"/>
    <col min="9" max="9" width="17.42578125" style="11" customWidth="1"/>
    <col min="10" max="10" width="15" style="11" customWidth="1"/>
    <col min="11" max="11" width="3" style="11" customWidth="1"/>
    <col min="12" max="16384" width="6.140625" style="11"/>
  </cols>
  <sheetData>
    <row r="4" spans="1:9" ht="6.75" customHeight="1"/>
    <row r="5" spans="1:9" ht="33.75" customHeight="1">
      <c r="A5" s="189" t="s">
        <v>138</v>
      </c>
      <c r="B5" s="189"/>
      <c r="C5" s="189"/>
      <c r="D5" s="189"/>
      <c r="E5" s="189"/>
      <c r="F5" s="189"/>
      <c r="G5" s="189"/>
      <c r="H5" s="189"/>
    </row>
    <row r="6" spans="1:9" s="69" customFormat="1">
      <c r="C6" s="99"/>
      <c r="E6" s="93"/>
      <c r="F6" s="138" t="s">
        <v>98</v>
      </c>
      <c r="G6" s="138"/>
      <c r="H6" s="138"/>
      <c r="I6" s="117"/>
    </row>
    <row r="7" spans="1:9">
      <c r="A7" s="20" t="s">
        <v>87</v>
      </c>
    </row>
    <row r="8" spans="1:9">
      <c r="A8" s="150" t="s">
        <v>0</v>
      </c>
      <c r="B8" s="152" t="s">
        <v>1</v>
      </c>
      <c r="C8" s="153" t="s">
        <v>37</v>
      </c>
      <c r="D8" s="155" t="s">
        <v>94</v>
      </c>
      <c r="E8" s="155"/>
      <c r="F8" s="155"/>
      <c r="G8" s="155"/>
      <c r="H8" s="156"/>
    </row>
    <row r="9" spans="1:9">
      <c r="A9" s="151"/>
      <c r="B9" s="152"/>
      <c r="C9" s="154"/>
      <c r="D9" s="32" t="s">
        <v>45</v>
      </c>
      <c r="E9" s="32" t="s">
        <v>46</v>
      </c>
      <c r="F9" s="32" t="s">
        <v>47</v>
      </c>
      <c r="G9" s="33" t="s">
        <v>48</v>
      </c>
      <c r="H9" s="33" t="s">
        <v>56</v>
      </c>
    </row>
    <row r="10" spans="1:9">
      <c r="A10" s="25" t="s">
        <v>58</v>
      </c>
      <c r="B10" s="25" t="s">
        <v>4</v>
      </c>
      <c r="C10" s="123">
        <v>1</v>
      </c>
      <c r="D10" s="33">
        <v>2</v>
      </c>
      <c r="E10" s="123">
        <v>3</v>
      </c>
      <c r="F10" s="33">
        <v>4</v>
      </c>
      <c r="G10" s="123">
        <v>5</v>
      </c>
      <c r="H10" s="33">
        <v>6</v>
      </c>
    </row>
    <row r="11" spans="1:9">
      <c r="A11" s="50" t="s">
        <v>124</v>
      </c>
      <c r="B11" s="25">
        <v>1</v>
      </c>
      <c r="C11" s="97">
        <f>+C12+C18+C25+C33+C37</f>
        <v>22</v>
      </c>
      <c r="D11" s="97">
        <f t="shared" ref="D11:G11" si="0">+D12+D18+D25+D33+D37</f>
        <v>1</v>
      </c>
      <c r="E11" s="97">
        <f t="shared" si="0"/>
        <v>16</v>
      </c>
      <c r="F11" s="97">
        <f t="shared" si="0"/>
        <v>2</v>
      </c>
      <c r="G11" s="97">
        <f t="shared" si="0"/>
        <v>1</v>
      </c>
      <c r="H11" s="97">
        <f>+H12+H18+H25+H33+H37</f>
        <v>2</v>
      </c>
    </row>
    <row r="12" spans="1:9">
      <c r="A12" s="51" t="s">
        <v>106</v>
      </c>
      <c r="B12" s="25">
        <v>2</v>
      </c>
      <c r="C12" s="97">
        <f>SUM(C13:C17)</f>
        <v>2</v>
      </c>
      <c r="D12" s="97">
        <f t="shared" ref="D12:G12" si="1">SUM(D13:D17)</f>
        <v>0</v>
      </c>
      <c r="E12" s="97">
        <f t="shared" si="1"/>
        <v>2</v>
      </c>
      <c r="F12" s="97">
        <f t="shared" si="1"/>
        <v>0</v>
      </c>
      <c r="G12" s="97">
        <f t="shared" si="1"/>
        <v>0</v>
      </c>
      <c r="H12" s="97">
        <f>SUM(H13:H17)</f>
        <v>0</v>
      </c>
    </row>
    <row r="13" spans="1:9">
      <c r="A13" s="52" t="s">
        <v>5</v>
      </c>
      <c r="B13" s="25">
        <v>3</v>
      </c>
      <c r="C13" s="84">
        <f t="shared" ref="C13:C37" si="2">SUM(D13:H13)</f>
        <v>0</v>
      </c>
      <c r="D13" s="123">
        <v>0</v>
      </c>
      <c r="E13" s="123">
        <v>0</v>
      </c>
      <c r="F13" s="123">
        <v>0</v>
      </c>
      <c r="G13" s="123">
        <v>0</v>
      </c>
      <c r="H13" s="29">
        <v>0</v>
      </c>
    </row>
    <row r="14" spans="1:9">
      <c r="A14" s="52" t="s">
        <v>6</v>
      </c>
      <c r="B14" s="25">
        <v>4</v>
      </c>
      <c r="C14" s="84">
        <f t="shared" si="2"/>
        <v>0</v>
      </c>
      <c r="D14" s="123">
        <v>0</v>
      </c>
      <c r="E14" s="123">
        <v>0</v>
      </c>
      <c r="F14" s="123">
        <v>0</v>
      </c>
      <c r="G14" s="123">
        <v>0</v>
      </c>
      <c r="H14" s="29">
        <v>0</v>
      </c>
    </row>
    <row r="15" spans="1:9">
      <c r="A15" s="52" t="s">
        <v>7</v>
      </c>
      <c r="B15" s="25">
        <v>5</v>
      </c>
      <c r="C15" s="84">
        <f t="shared" si="2"/>
        <v>0</v>
      </c>
      <c r="D15" s="123">
        <v>0</v>
      </c>
      <c r="E15" s="123">
        <v>0</v>
      </c>
      <c r="F15" s="123">
        <v>0</v>
      </c>
      <c r="G15" s="123">
        <v>0</v>
      </c>
      <c r="H15" s="29">
        <v>0</v>
      </c>
    </row>
    <row r="16" spans="1:9">
      <c r="A16" s="52" t="s">
        <v>8</v>
      </c>
      <c r="B16" s="25">
        <v>6</v>
      </c>
      <c r="C16" s="84">
        <f t="shared" si="2"/>
        <v>2</v>
      </c>
      <c r="D16" s="123">
        <v>0</v>
      </c>
      <c r="E16" s="123">
        <v>2</v>
      </c>
      <c r="F16" s="123">
        <v>0</v>
      </c>
      <c r="G16" s="123">
        <v>0</v>
      </c>
      <c r="H16" s="29">
        <v>0</v>
      </c>
    </row>
    <row r="17" spans="1:8">
      <c r="A17" s="52" t="s">
        <v>9</v>
      </c>
      <c r="B17" s="25">
        <v>7</v>
      </c>
      <c r="C17" s="84">
        <f t="shared" si="2"/>
        <v>0</v>
      </c>
      <c r="D17" s="123">
        <v>0</v>
      </c>
      <c r="E17" s="123">
        <v>0</v>
      </c>
      <c r="F17" s="123">
        <v>0</v>
      </c>
      <c r="G17" s="123">
        <v>0</v>
      </c>
      <c r="H17" s="29">
        <v>0</v>
      </c>
    </row>
    <row r="18" spans="1:8">
      <c r="A18" s="53" t="s">
        <v>107</v>
      </c>
      <c r="B18" s="25">
        <v>8</v>
      </c>
      <c r="C18" s="97">
        <f>SUM(C19:C24)</f>
        <v>8</v>
      </c>
      <c r="D18" s="97">
        <f t="shared" ref="D18:G18" si="3">SUM(D19:D24)</f>
        <v>1</v>
      </c>
      <c r="E18" s="97">
        <f t="shared" si="3"/>
        <v>7</v>
      </c>
      <c r="F18" s="97">
        <f t="shared" si="3"/>
        <v>0</v>
      </c>
      <c r="G18" s="97">
        <f t="shared" si="3"/>
        <v>0</v>
      </c>
      <c r="H18" s="97">
        <f>SUM(H19:H24)</f>
        <v>0</v>
      </c>
    </row>
    <row r="19" spans="1:8">
      <c r="A19" s="52" t="s">
        <v>10</v>
      </c>
      <c r="B19" s="25">
        <v>9</v>
      </c>
      <c r="C19" s="84">
        <f t="shared" si="2"/>
        <v>1</v>
      </c>
      <c r="D19" s="131">
        <v>0</v>
      </c>
      <c r="E19" s="132">
        <v>1</v>
      </c>
      <c r="F19" s="131">
        <v>0</v>
      </c>
      <c r="G19" s="131">
        <v>0</v>
      </c>
      <c r="H19" s="29">
        <v>0</v>
      </c>
    </row>
    <row r="20" spans="1:8">
      <c r="A20" s="52" t="s">
        <v>11</v>
      </c>
      <c r="B20" s="25">
        <v>10</v>
      </c>
      <c r="C20" s="84">
        <f t="shared" si="2"/>
        <v>0</v>
      </c>
      <c r="D20" s="131">
        <v>0</v>
      </c>
      <c r="E20" s="131">
        <v>0</v>
      </c>
      <c r="F20" s="131">
        <v>0</v>
      </c>
      <c r="G20" s="131">
        <v>0</v>
      </c>
      <c r="H20" s="29">
        <v>0</v>
      </c>
    </row>
    <row r="21" spans="1:8">
      <c r="A21" s="52" t="s">
        <v>12</v>
      </c>
      <c r="B21" s="25">
        <v>11</v>
      </c>
      <c r="C21" s="84">
        <f t="shared" si="2"/>
        <v>2</v>
      </c>
      <c r="D21" s="84">
        <v>0</v>
      </c>
      <c r="E21" s="84">
        <v>2</v>
      </c>
      <c r="F21" s="84">
        <v>0</v>
      </c>
      <c r="G21" s="84">
        <v>0</v>
      </c>
      <c r="H21" s="84">
        <v>0</v>
      </c>
    </row>
    <row r="22" spans="1:8">
      <c r="A22" s="52" t="s">
        <v>13</v>
      </c>
      <c r="B22" s="25">
        <v>12</v>
      </c>
      <c r="C22" s="84">
        <f t="shared" si="2"/>
        <v>0</v>
      </c>
      <c r="D22" s="131">
        <v>0</v>
      </c>
      <c r="E22" s="131">
        <v>0</v>
      </c>
      <c r="F22" s="131">
        <v>0</v>
      </c>
      <c r="G22" s="131">
        <v>0</v>
      </c>
      <c r="H22" s="29">
        <v>0</v>
      </c>
    </row>
    <row r="23" spans="1:8">
      <c r="A23" s="52" t="s">
        <v>14</v>
      </c>
      <c r="B23" s="25">
        <v>13</v>
      </c>
      <c r="C23" s="84">
        <f t="shared" si="2"/>
        <v>4</v>
      </c>
      <c r="D23" s="84">
        <v>1</v>
      </c>
      <c r="E23" s="84">
        <v>3</v>
      </c>
      <c r="F23" s="84">
        <v>0</v>
      </c>
      <c r="G23" s="84">
        <v>0</v>
      </c>
      <c r="H23" s="84">
        <v>0</v>
      </c>
    </row>
    <row r="24" spans="1:8">
      <c r="A24" s="54" t="s">
        <v>15</v>
      </c>
      <c r="B24" s="25">
        <v>14</v>
      </c>
      <c r="C24" s="84">
        <f t="shared" si="2"/>
        <v>1</v>
      </c>
      <c r="D24" s="131">
        <v>0</v>
      </c>
      <c r="E24" s="132">
        <v>1</v>
      </c>
      <c r="F24" s="131">
        <v>0</v>
      </c>
      <c r="G24" s="131">
        <v>0</v>
      </c>
      <c r="H24" s="29">
        <v>0</v>
      </c>
    </row>
    <row r="25" spans="1:8">
      <c r="A25" s="55" t="s">
        <v>108</v>
      </c>
      <c r="B25" s="25">
        <v>15</v>
      </c>
      <c r="C25" s="97">
        <f>SUM(C26:C32)</f>
        <v>10</v>
      </c>
      <c r="D25" s="97">
        <f t="shared" ref="D25:G25" si="4">SUM(D26:D32)</f>
        <v>0</v>
      </c>
      <c r="E25" s="97">
        <f t="shared" si="4"/>
        <v>6</v>
      </c>
      <c r="F25" s="97">
        <f t="shared" si="4"/>
        <v>2</v>
      </c>
      <c r="G25" s="97">
        <f t="shared" si="4"/>
        <v>0</v>
      </c>
      <c r="H25" s="97">
        <f>SUM(H26:H32)</f>
        <v>2</v>
      </c>
    </row>
    <row r="26" spans="1:8">
      <c r="A26" s="54" t="s">
        <v>16</v>
      </c>
      <c r="B26" s="25">
        <v>16</v>
      </c>
      <c r="C26" s="84">
        <f t="shared" si="2"/>
        <v>0</v>
      </c>
      <c r="D26" s="131">
        <v>0</v>
      </c>
      <c r="E26" s="131">
        <v>0</v>
      </c>
      <c r="F26" s="131">
        <v>0</v>
      </c>
      <c r="G26" s="131">
        <v>0</v>
      </c>
      <c r="H26" s="29">
        <v>0</v>
      </c>
    </row>
    <row r="27" spans="1:8">
      <c r="A27" s="52" t="s">
        <v>17</v>
      </c>
      <c r="B27" s="25">
        <v>17</v>
      </c>
      <c r="C27" s="84">
        <f t="shared" si="2"/>
        <v>0</v>
      </c>
      <c r="D27" s="131">
        <v>0</v>
      </c>
      <c r="E27" s="131">
        <v>0</v>
      </c>
      <c r="F27" s="131">
        <v>0</v>
      </c>
      <c r="G27" s="131">
        <v>0</v>
      </c>
      <c r="H27" s="29">
        <v>0</v>
      </c>
    </row>
    <row r="28" spans="1:8">
      <c r="A28" s="52" t="s">
        <v>18</v>
      </c>
      <c r="B28" s="25">
        <v>18</v>
      </c>
      <c r="C28" s="84">
        <f t="shared" si="2"/>
        <v>3</v>
      </c>
      <c r="D28" s="84">
        <v>0</v>
      </c>
      <c r="E28" s="84">
        <v>3</v>
      </c>
      <c r="F28" s="84">
        <v>0</v>
      </c>
      <c r="G28" s="84">
        <v>0</v>
      </c>
      <c r="H28" s="84">
        <v>0</v>
      </c>
    </row>
    <row r="29" spans="1:8">
      <c r="A29" s="52" t="s">
        <v>19</v>
      </c>
      <c r="B29" s="25">
        <v>19</v>
      </c>
      <c r="C29" s="84">
        <f t="shared" si="2"/>
        <v>1</v>
      </c>
      <c r="D29" s="131">
        <v>0</v>
      </c>
      <c r="E29" s="132">
        <v>1</v>
      </c>
      <c r="F29" s="131">
        <v>0</v>
      </c>
      <c r="G29" s="131">
        <v>0</v>
      </c>
      <c r="H29" s="29">
        <v>0</v>
      </c>
    </row>
    <row r="30" spans="1:8">
      <c r="A30" s="52" t="s">
        <v>20</v>
      </c>
      <c r="B30" s="25">
        <v>20</v>
      </c>
      <c r="C30" s="84">
        <f t="shared" si="2"/>
        <v>0</v>
      </c>
      <c r="D30" s="131">
        <v>0</v>
      </c>
      <c r="E30" s="131">
        <v>0</v>
      </c>
      <c r="F30" s="131">
        <v>0</v>
      </c>
      <c r="G30" s="131">
        <v>0</v>
      </c>
      <c r="H30" s="29">
        <v>0</v>
      </c>
    </row>
    <row r="31" spans="1:8">
      <c r="A31" s="52" t="s">
        <v>21</v>
      </c>
      <c r="B31" s="25">
        <v>21</v>
      </c>
      <c r="C31" s="84">
        <f t="shared" si="2"/>
        <v>0</v>
      </c>
      <c r="D31" s="131">
        <v>0</v>
      </c>
      <c r="E31" s="131">
        <v>0</v>
      </c>
      <c r="F31" s="131">
        <v>0</v>
      </c>
      <c r="G31" s="131">
        <v>0</v>
      </c>
      <c r="H31" s="29">
        <v>0</v>
      </c>
    </row>
    <row r="32" spans="1:8">
      <c r="A32" s="52" t="s">
        <v>22</v>
      </c>
      <c r="B32" s="25">
        <v>22</v>
      </c>
      <c r="C32" s="84">
        <f t="shared" si="2"/>
        <v>6</v>
      </c>
      <c r="D32" s="84">
        <v>0</v>
      </c>
      <c r="E32" s="84">
        <v>2</v>
      </c>
      <c r="F32" s="84">
        <v>2</v>
      </c>
      <c r="G32" s="84">
        <v>0</v>
      </c>
      <c r="H32" s="84">
        <v>2</v>
      </c>
    </row>
    <row r="33" spans="1:8">
      <c r="A33" s="56" t="s">
        <v>109</v>
      </c>
      <c r="B33" s="25">
        <v>23</v>
      </c>
      <c r="C33" s="97">
        <f>SUM(C34:C36)</f>
        <v>0</v>
      </c>
      <c r="D33" s="97">
        <f t="shared" ref="D33:G33" si="5">SUM(D34:D36)</f>
        <v>0</v>
      </c>
      <c r="E33" s="97">
        <f t="shared" si="5"/>
        <v>0</v>
      </c>
      <c r="F33" s="97">
        <f t="shared" si="5"/>
        <v>0</v>
      </c>
      <c r="G33" s="97">
        <f t="shared" si="5"/>
        <v>0</v>
      </c>
      <c r="H33" s="97">
        <f>SUM(H34:H36)</f>
        <v>0</v>
      </c>
    </row>
    <row r="34" spans="1:8">
      <c r="A34" s="52" t="s">
        <v>24</v>
      </c>
      <c r="B34" s="25">
        <v>24</v>
      </c>
      <c r="C34" s="84">
        <f t="shared" si="2"/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</row>
    <row r="35" spans="1:8">
      <c r="A35" s="52" t="s">
        <v>57</v>
      </c>
      <c r="B35" s="25">
        <v>25</v>
      </c>
      <c r="C35" s="84">
        <f t="shared" si="2"/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</row>
    <row r="36" spans="1:8">
      <c r="A36" s="52" t="s">
        <v>25</v>
      </c>
      <c r="B36" s="25">
        <v>26</v>
      </c>
      <c r="C36" s="84">
        <f t="shared" si="2"/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</row>
    <row r="37" spans="1:8">
      <c r="A37" s="57" t="s">
        <v>23</v>
      </c>
      <c r="B37" s="25">
        <v>27</v>
      </c>
      <c r="C37" s="97">
        <f t="shared" si="2"/>
        <v>2</v>
      </c>
      <c r="D37" s="84">
        <v>0</v>
      </c>
      <c r="E37" s="97">
        <v>1</v>
      </c>
      <c r="F37" s="97">
        <v>0</v>
      </c>
      <c r="G37" s="97">
        <v>1</v>
      </c>
      <c r="H37" s="97">
        <v>0</v>
      </c>
    </row>
    <row r="38" spans="1:8">
      <c r="A38" s="47" t="s">
        <v>110</v>
      </c>
      <c r="B38" s="35"/>
      <c r="C38" s="100"/>
      <c r="D38" s="12"/>
      <c r="E38" s="98"/>
      <c r="F38" s="12"/>
      <c r="G38" s="12"/>
      <c r="H38" s="12"/>
    </row>
  </sheetData>
  <mergeCells count="6">
    <mergeCell ref="A5:H5"/>
    <mergeCell ref="F6:H6"/>
    <mergeCell ref="A8:A9"/>
    <mergeCell ref="B8:B9"/>
    <mergeCell ref="C8:C9"/>
    <mergeCell ref="D8:H8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42"/>
  <sheetViews>
    <sheetView view="pageBreakPreview" topLeftCell="A4" zoomScaleNormal="100" zoomScaleSheetLayoutView="100" workbookViewId="0">
      <selection activeCell="E13" sqref="E13"/>
    </sheetView>
  </sheetViews>
  <sheetFormatPr defaultRowHeight="15"/>
  <cols>
    <col min="1" max="1" width="31.5703125" customWidth="1"/>
    <col min="2" max="2" width="7.85546875" customWidth="1"/>
    <col min="3" max="3" width="13.42578125" style="96" customWidth="1"/>
    <col min="4" max="4" width="14.5703125" customWidth="1"/>
    <col min="5" max="5" width="14.5703125" style="96" customWidth="1"/>
    <col min="6" max="6" width="14.5703125" style="101" customWidth="1"/>
    <col min="7" max="7" width="14.5703125" style="96" customWidth="1"/>
    <col min="8" max="11" width="14.5703125" customWidth="1"/>
  </cols>
  <sheetData>
    <row r="1" spans="1:12" ht="15" customHeight="1">
      <c r="A1" s="157" t="s">
        <v>132</v>
      </c>
      <c r="B1" s="157"/>
      <c r="C1" s="157"/>
      <c r="K1" s="70" t="s">
        <v>86</v>
      </c>
    </row>
    <row r="2" spans="1:12">
      <c r="A2" s="157"/>
      <c r="B2" s="157"/>
      <c r="C2" s="157"/>
    </row>
    <row r="3" spans="1:12">
      <c r="A3" s="82"/>
      <c r="B3" s="82"/>
      <c r="C3" s="104"/>
    </row>
    <row r="4" spans="1:12">
      <c r="A4" s="71" t="s">
        <v>89</v>
      </c>
      <c r="J4" s="11"/>
      <c r="K4" s="11"/>
    </row>
    <row r="5" spans="1:12" ht="15" customHeight="1">
      <c r="A5" s="150" t="s">
        <v>0</v>
      </c>
      <c r="B5" s="152" t="s">
        <v>1</v>
      </c>
      <c r="C5" s="159" t="s">
        <v>37</v>
      </c>
      <c r="D5" s="155" t="s">
        <v>94</v>
      </c>
      <c r="E5" s="155"/>
      <c r="F5" s="155"/>
      <c r="G5" s="155"/>
      <c r="H5" s="155"/>
      <c r="I5" s="155"/>
      <c r="J5" s="155"/>
      <c r="K5" s="156"/>
    </row>
    <row r="6" spans="1:12" ht="42" customHeight="1">
      <c r="A6" s="151"/>
      <c r="B6" s="152"/>
      <c r="C6" s="160"/>
      <c r="D6" s="32" t="s">
        <v>49</v>
      </c>
      <c r="E6" s="86" t="s">
        <v>50</v>
      </c>
      <c r="F6" s="86" t="s">
        <v>51</v>
      </c>
      <c r="G6" s="86" t="s">
        <v>52</v>
      </c>
      <c r="H6" s="32" t="s">
        <v>53</v>
      </c>
      <c r="I6" s="32" t="s">
        <v>54</v>
      </c>
      <c r="J6" s="32" t="s">
        <v>55</v>
      </c>
      <c r="K6" s="33" t="s">
        <v>56</v>
      </c>
    </row>
    <row r="7" spans="1:12" s="37" customFormat="1">
      <c r="A7" s="43" t="s">
        <v>58</v>
      </c>
      <c r="B7" s="43" t="s">
        <v>4</v>
      </c>
      <c r="C7" s="111">
        <v>1</v>
      </c>
      <c r="D7" s="102">
        <v>2</v>
      </c>
      <c r="E7" s="115">
        <v>3</v>
      </c>
      <c r="F7" s="102">
        <v>4</v>
      </c>
      <c r="G7" s="115">
        <v>5</v>
      </c>
      <c r="H7" s="102">
        <v>6</v>
      </c>
      <c r="I7" s="115">
        <v>7</v>
      </c>
      <c r="J7" s="102">
        <v>8</v>
      </c>
      <c r="K7" s="115">
        <v>9</v>
      </c>
    </row>
    <row r="8" spans="1:12">
      <c r="A8" s="50" t="s">
        <v>124</v>
      </c>
      <c r="B8" s="25">
        <v>1</v>
      </c>
      <c r="C8" s="97">
        <f>+C9+C15+C22+C30+C34</f>
        <v>13</v>
      </c>
      <c r="D8" s="97">
        <f>D9+D15+D22+D30+D34</f>
        <v>1</v>
      </c>
      <c r="E8" s="97">
        <f t="shared" ref="E8:J8" si="0">E9+E15+E22+E30+E34</f>
        <v>2</v>
      </c>
      <c r="F8" s="97">
        <f t="shared" si="0"/>
        <v>6</v>
      </c>
      <c r="G8" s="97">
        <f t="shared" si="0"/>
        <v>0</v>
      </c>
      <c r="H8" s="97">
        <f t="shared" si="0"/>
        <v>0</v>
      </c>
      <c r="I8" s="97">
        <f t="shared" si="0"/>
        <v>2</v>
      </c>
      <c r="J8" s="97">
        <f t="shared" si="0"/>
        <v>0</v>
      </c>
      <c r="K8" s="97">
        <f>K9+K15+K22+K30+K34</f>
        <v>2</v>
      </c>
      <c r="L8">
        <f>SUM(D8:K8)-C8</f>
        <v>0</v>
      </c>
    </row>
    <row r="9" spans="1:12" ht="15" customHeight="1">
      <c r="A9" s="51" t="s">
        <v>114</v>
      </c>
      <c r="B9" s="25">
        <v>2</v>
      </c>
      <c r="C9" s="97">
        <f>SUM(C10:C14)</f>
        <v>0</v>
      </c>
      <c r="D9" s="114">
        <f t="shared" ref="D9:J9" si="1">D10+D11+D12+D13+D14</f>
        <v>0</v>
      </c>
      <c r="E9" s="114">
        <f t="shared" si="1"/>
        <v>0</v>
      </c>
      <c r="F9" s="114">
        <f t="shared" si="1"/>
        <v>0</v>
      </c>
      <c r="G9" s="114">
        <f t="shared" si="1"/>
        <v>0</v>
      </c>
      <c r="H9" s="114">
        <f t="shared" si="1"/>
        <v>0</v>
      </c>
      <c r="I9" s="114">
        <f t="shared" si="1"/>
        <v>0</v>
      </c>
      <c r="J9" s="114">
        <f t="shared" si="1"/>
        <v>0</v>
      </c>
      <c r="K9" s="114">
        <f>K10+K11+K12+K13+K14</f>
        <v>0</v>
      </c>
      <c r="L9">
        <f t="shared" ref="L9:L34" si="2">SUM(D9:K9)-C9</f>
        <v>0</v>
      </c>
    </row>
    <row r="10" spans="1:12">
      <c r="A10" s="52" t="s">
        <v>5</v>
      </c>
      <c r="B10" s="25">
        <v>3</v>
      </c>
      <c r="C10" s="84">
        <f t="shared" ref="C10:C34" si="3">D10+E10+F10+G10+H10+I10+J10+K10</f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29">
        <v>0</v>
      </c>
      <c r="K10" s="29">
        <v>0</v>
      </c>
      <c r="L10">
        <f t="shared" si="2"/>
        <v>0</v>
      </c>
    </row>
    <row r="11" spans="1:12">
      <c r="A11" s="52" t="s">
        <v>6</v>
      </c>
      <c r="B11" s="25">
        <v>4</v>
      </c>
      <c r="C11" s="84">
        <f t="shared" si="3"/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29">
        <v>0</v>
      </c>
      <c r="K11" s="29">
        <v>0</v>
      </c>
      <c r="L11">
        <f t="shared" si="2"/>
        <v>0</v>
      </c>
    </row>
    <row r="12" spans="1:12">
      <c r="A12" s="52" t="s">
        <v>7</v>
      </c>
      <c r="B12" s="25">
        <v>5</v>
      </c>
      <c r="C12" s="84">
        <f t="shared" si="3"/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29">
        <v>0</v>
      </c>
      <c r="K12" s="29">
        <v>0</v>
      </c>
      <c r="L12">
        <f t="shared" si="2"/>
        <v>0</v>
      </c>
    </row>
    <row r="13" spans="1:12" ht="15" customHeight="1">
      <c r="A13" s="52" t="s">
        <v>7</v>
      </c>
      <c r="B13" s="25">
        <v>6</v>
      </c>
      <c r="C13" s="84">
        <f t="shared" si="3"/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29">
        <v>0</v>
      </c>
      <c r="K13" s="29">
        <v>0</v>
      </c>
      <c r="L13">
        <f t="shared" si="2"/>
        <v>0</v>
      </c>
    </row>
    <row r="14" spans="1:12" ht="15" customHeight="1">
      <c r="A14" s="52" t="s">
        <v>9</v>
      </c>
      <c r="B14" s="25">
        <v>7</v>
      </c>
      <c r="C14" s="84">
        <f t="shared" si="3"/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29">
        <v>0</v>
      </c>
      <c r="K14" s="29">
        <v>0</v>
      </c>
      <c r="L14">
        <f t="shared" si="2"/>
        <v>0</v>
      </c>
    </row>
    <row r="15" spans="1:12">
      <c r="A15" s="53" t="s">
        <v>115</v>
      </c>
      <c r="B15" s="25">
        <v>8</v>
      </c>
      <c r="C15" s="97">
        <f>SUM(C16:C21)</f>
        <v>2</v>
      </c>
      <c r="D15" s="97">
        <f t="shared" ref="D15:J15" si="4">D16+D17+D18+D19+D20+D21</f>
        <v>0</v>
      </c>
      <c r="E15" s="97">
        <f t="shared" si="4"/>
        <v>0</v>
      </c>
      <c r="F15" s="97">
        <f t="shared" si="4"/>
        <v>2</v>
      </c>
      <c r="G15" s="97">
        <f t="shared" si="4"/>
        <v>0</v>
      </c>
      <c r="H15" s="97">
        <f t="shared" si="4"/>
        <v>0</v>
      </c>
      <c r="I15" s="97">
        <f t="shared" si="4"/>
        <v>0</v>
      </c>
      <c r="J15" s="97">
        <f t="shared" si="4"/>
        <v>0</v>
      </c>
      <c r="K15" s="97">
        <f>K16+K17+K18+K19+K20+K21</f>
        <v>0</v>
      </c>
      <c r="L15">
        <f t="shared" si="2"/>
        <v>0</v>
      </c>
    </row>
    <row r="16" spans="1:12" ht="15" customHeight="1">
      <c r="A16" s="52" t="s">
        <v>10</v>
      </c>
      <c r="B16" s="25">
        <v>9</v>
      </c>
      <c r="C16" s="84">
        <f t="shared" si="3"/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29">
        <v>0</v>
      </c>
      <c r="K16" s="29">
        <v>0</v>
      </c>
      <c r="L16">
        <f t="shared" si="2"/>
        <v>0</v>
      </c>
    </row>
    <row r="17" spans="1:12">
      <c r="A17" s="52" t="s">
        <v>11</v>
      </c>
      <c r="B17" s="25">
        <v>10</v>
      </c>
      <c r="C17" s="84">
        <f t="shared" si="3"/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29">
        <v>0</v>
      </c>
      <c r="K17" s="29">
        <v>0</v>
      </c>
      <c r="L17">
        <f t="shared" si="2"/>
        <v>0</v>
      </c>
    </row>
    <row r="18" spans="1:12" ht="15" customHeight="1">
      <c r="A18" s="52" t="s">
        <v>12</v>
      </c>
      <c r="B18" s="25">
        <v>11</v>
      </c>
      <c r="C18" s="84">
        <f t="shared" si="3"/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29">
        <v>0</v>
      </c>
      <c r="K18" s="29">
        <v>0</v>
      </c>
      <c r="L18">
        <f t="shared" si="2"/>
        <v>0</v>
      </c>
    </row>
    <row r="19" spans="1:12" ht="15" customHeight="1">
      <c r="A19" s="52" t="s">
        <v>13</v>
      </c>
      <c r="B19" s="25">
        <v>12</v>
      </c>
      <c r="C19" s="84">
        <f t="shared" si="3"/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29">
        <v>0</v>
      </c>
      <c r="K19" s="29">
        <v>0</v>
      </c>
      <c r="L19">
        <f t="shared" si="2"/>
        <v>0</v>
      </c>
    </row>
    <row r="20" spans="1:12" ht="15" customHeight="1">
      <c r="A20" s="52" t="s">
        <v>14</v>
      </c>
      <c r="B20" s="25">
        <v>13</v>
      </c>
      <c r="C20" s="84">
        <f t="shared" si="3"/>
        <v>2</v>
      </c>
      <c r="D20" s="84">
        <v>0</v>
      </c>
      <c r="E20" s="84">
        <v>0</v>
      </c>
      <c r="F20" s="84">
        <v>2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>
        <f t="shared" si="2"/>
        <v>0</v>
      </c>
    </row>
    <row r="21" spans="1:12" ht="15" customHeight="1">
      <c r="A21" s="54" t="s">
        <v>15</v>
      </c>
      <c r="B21" s="25">
        <v>14</v>
      </c>
      <c r="C21" s="84">
        <f t="shared" si="3"/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29">
        <v>0</v>
      </c>
      <c r="K21" s="29">
        <v>0</v>
      </c>
      <c r="L21">
        <f t="shared" si="2"/>
        <v>0</v>
      </c>
    </row>
    <row r="22" spans="1:12">
      <c r="A22" s="55" t="s">
        <v>108</v>
      </c>
      <c r="B22" s="25">
        <v>15</v>
      </c>
      <c r="C22" s="97">
        <f>SUM(C23:C29)</f>
        <v>7</v>
      </c>
      <c r="D22" s="97">
        <f t="shared" ref="D22:J22" si="5">D23+D24+D25+D26+D27+D28+D29</f>
        <v>1</v>
      </c>
      <c r="E22" s="97">
        <f t="shared" si="5"/>
        <v>1</v>
      </c>
      <c r="F22" s="97">
        <f t="shared" si="5"/>
        <v>3</v>
      </c>
      <c r="G22" s="97">
        <f t="shared" si="5"/>
        <v>0</v>
      </c>
      <c r="H22" s="97">
        <f t="shared" si="5"/>
        <v>0</v>
      </c>
      <c r="I22" s="97">
        <f t="shared" si="5"/>
        <v>1</v>
      </c>
      <c r="J22" s="97">
        <f t="shared" si="5"/>
        <v>0</v>
      </c>
      <c r="K22" s="97">
        <f>K23+K24+K25+K26+K27+K28+K29</f>
        <v>1</v>
      </c>
      <c r="L22">
        <f t="shared" si="2"/>
        <v>0</v>
      </c>
    </row>
    <row r="23" spans="1:12">
      <c r="A23" s="54" t="s">
        <v>16</v>
      </c>
      <c r="B23" s="25">
        <v>16</v>
      </c>
      <c r="C23" s="84">
        <f t="shared" si="3"/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29">
        <v>0</v>
      </c>
      <c r="K23" s="29">
        <v>0</v>
      </c>
      <c r="L23">
        <f t="shared" si="2"/>
        <v>0</v>
      </c>
    </row>
    <row r="24" spans="1:12" ht="15" customHeight="1">
      <c r="A24" s="52" t="s">
        <v>17</v>
      </c>
      <c r="B24" s="25">
        <v>17</v>
      </c>
      <c r="C24" s="84">
        <f t="shared" si="3"/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29">
        <v>0</v>
      </c>
      <c r="K24" s="29">
        <v>0</v>
      </c>
      <c r="L24">
        <f t="shared" si="2"/>
        <v>0</v>
      </c>
    </row>
    <row r="25" spans="1:12" ht="15" customHeight="1">
      <c r="A25" s="52" t="s">
        <v>18</v>
      </c>
      <c r="B25" s="25">
        <v>18</v>
      </c>
      <c r="C25" s="84">
        <f t="shared" si="3"/>
        <v>1</v>
      </c>
      <c r="D25" s="84">
        <v>0</v>
      </c>
      <c r="E25" s="84">
        <v>0</v>
      </c>
      <c r="F25" s="84">
        <v>1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>
        <f t="shared" si="2"/>
        <v>0</v>
      </c>
    </row>
    <row r="26" spans="1:12">
      <c r="A26" s="52" t="s">
        <v>19</v>
      </c>
      <c r="B26" s="25">
        <v>19</v>
      </c>
      <c r="C26" s="84">
        <f t="shared" si="3"/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29">
        <v>0</v>
      </c>
      <c r="K26" s="29">
        <v>0</v>
      </c>
      <c r="L26">
        <f t="shared" si="2"/>
        <v>0</v>
      </c>
    </row>
    <row r="27" spans="1:12" ht="15" customHeight="1">
      <c r="A27" s="52" t="s">
        <v>20</v>
      </c>
      <c r="B27" s="25">
        <v>20</v>
      </c>
      <c r="C27" s="84">
        <f t="shared" si="3"/>
        <v>0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29">
        <v>0</v>
      </c>
      <c r="K27" s="29">
        <v>0</v>
      </c>
      <c r="L27">
        <f t="shared" si="2"/>
        <v>0</v>
      </c>
    </row>
    <row r="28" spans="1:12" ht="15" customHeight="1">
      <c r="A28" s="52" t="s">
        <v>21</v>
      </c>
      <c r="B28" s="25">
        <v>21</v>
      </c>
      <c r="C28" s="84">
        <f t="shared" si="3"/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29">
        <v>0</v>
      </c>
      <c r="K28" s="29">
        <v>0</v>
      </c>
      <c r="L28">
        <f t="shared" si="2"/>
        <v>0</v>
      </c>
    </row>
    <row r="29" spans="1:12">
      <c r="A29" s="52" t="s">
        <v>22</v>
      </c>
      <c r="B29" s="25">
        <v>22</v>
      </c>
      <c r="C29" s="84">
        <f t="shared" si="3"/>
        <v>6</v>
      </c>
      <c r="D29" s="84">
        <v>1</v>
      </c>
      <c r="E29" s="84">
        <v>1</v>
      </c>
      <c r="F29" s="84">
        <v>2</v>
      </c>
      <c r="G29" s="84">
        <v>0</v>
      </c>
      <c r="H29" s="84">
        <v>0</v>
      </c>
      <c r="I29" s="84">
        <v>1</v>
      </c>
      <c r="J29" s="84">
        <v>0</v>
      </c>
      <c r="K29" s="84">
        <v>1</v>
      </c>
      <c r="L29">
        <f t="shared" si="2"/>
        <v>0</v>
      </c>
    </row>
    <row r="30" spans="1:12">
      <c r="A30" s="56" t="s">
        <v>109</v>
      </c>
      <c r="B30" s="25">
        <v>23</v>
      </c>
      <c r="C30" s="97">
        <f>SUM(C31:C33)</f>
        <v>0</v>
      </c>
      <c r="D30" s="114">
        <f t="shared" ref="D30:J30" si="6">D31+D32+D33</f>
        <v>0</v>
      </c>
      <c r="E30" s="114">
        <f t="shared" si="6"/>
        <v>0</v>
      </c>
      <c r="F30" s="114">
        <f t="shared" si="6"/>
        <v>0</v>
      </c>
      <c r="G30" s="114">
        <f t="shared" si="6"/>
        <v>0</v>
      </c>
      <c r="H30" s="114">
        <f t="shared" si="6"/>
        <v>0</v>
      </c>
      <c r="I30" s="114">
        <f t="shared" si="6"/>
        <v>0</v>
      </c>
      <c r="J30" s="114">
        <f t="shared" si="6"/>
        <v>0</v>
      </c>
      <c r="K30" s="114">
        <f>K31+K32+K33</f>
        <v>0</v>
      </c>
      <c r="L30">
        <f t="shared" si="2"/>
        <v>0</v>
      </c>
    </row>
    <row r="31" spans="1:12">
      <c r="A31" s="52" t="s">
        <v>24</v>
      </c>
      <c r="B31" s="25">
        <v>24</v>
      </c>
      <c r="C31" s="84">
        <f t="shared" si="3"/>
        <v>0</v>
      </c>
      <c r="D31" s="29">
        <v>0</v>
      </c>
      <c r="E31" s="103">
        <v>0</v>
      </c>
      <c r="F31" s="103">
        <v>0</v>
      </c>
      <c r="G31" s="103">
        <v>0</v>
      </c>
      <c r="H31" s="29">
        <v>0</v>
      </c>
      <c r="I31" s="29">
        <v>0</v>
      </c>
      <c r="J31" s="29">
        <v>0</v>
      </c>
      <c r="K31" s="29">
        <v>0</v>
      </c>
      <c r="L31">
        <f t="shared" si="2"/>
        <v>0</v>
      </c>
    </row>
    <row r="32" spans="1:12">
      <c r="A32" s="52" t="s">
        <v>57</v>
      </c>
      <c r="B32" s="25">
        <v>25</v>
      </c>
      <c r="C32" s="84">
        <f t="shared" si="3"/>
        <v>0</v>
      </c>
      <c r="D32" s="29">
        <v>0</v>
      </c>
      <c r="E32" s="103">
        <v>0</v>
      </c>
      <c r="F32" s="103">
        <v>0</v>
      </c>
      <c r="G32" s="103">
        <v>0</v>
      </c>
      <c r="H32" s="29">
        <v>0</v>
      </c>
      <c r="I32" s="29">
        <v>0</v>
      </c>
      <c r="J32" s="29">
        <v>0</v>
      </c>
      <c r="K32" s="29">
        <v>0</v>
      </c>
      <c r="L32">
        <f t="shared" si="2"/>
        <v>0</v>
      </c>
    </row>
    <row r="33" spans="1:12">
      <c r="A33" s="52" t="s">
        <v>25</v>
      </c>
      <c r="B33" s="25">
        <v>26</v>
      </c>
      <c r="C33" s="84">
        <f t="shared" si="3"/>
        <v>0</v>
      </c>
      <c r="D33" s="29">
        <v>0</v>
      </c>
      <c r="E33" s="103">
        <v>0</v>
      </c>
      <c r="F33" s="103">
        <v>0</v>
      </c>
      <c r="G33" s="103">
        <v>0</v>
      </c>
      <c r="H33" s="29">
        <v>0</v>
      </c>
      <c r="I33" s="29">
        <v>0</v>
      </c>
      <c r="J33" s="29">
        <v>0</v>
      </c>
      <c r="K33" s="29">
        <v>0</v>
      </c>
      <c r="L33">
        <f t="shared" si="2"/>
        <v>0</v>
      </c>
    </row>
    <row r="34" spans="1:12">
      <c r="A34" s="57" t="s">
        <v>23</v>
      </c>
      <c r="B34" s="25">
        <v>27</v>
      </c>
      <c r="C34" s="97">
        <f t="shared" si="3"/>
        <v>4</v>
      </c>
      <c r="D34" s="97">
        <v>0</v>
      </c>
      <c r="E34" s="97">
        <v>1</v>
      </c>
      <c r="F34" s="97">
        <v>1</v>
      </c>
      <c r="G34" s="97">
        <v>0</v>
      </c>
      <c r="H34" s="97">
        <v>0</v>
      </c>
      <c r="I34" s="97">
        <v>1</v>
      </c>
      <c r="J34" s="97">
        <v>0</v>
      </c>
      <c r="K34" s="97">
        <v>1</v>
      </c>
      <c r="L34">
        <f t="shared" si="2"/>
        <v>0</v>
      </c>
    </row>
    <row r="35" spans="1:12">
      <c r="A35" s="47" t="s">
        <v>111</v>
      </c>
      <c r="B35" s="11"/>
      <c r="D35" s="11"/>
      <c r="F35" s="96"/>
      <c r="H35" s="11"/>
      <c r="I35" s="11"/>
      <c r="J35" s="11"/>
      <c r="K35" s="11"/>
    </row>
    <row r="37" spans="1:12">
      <c r="B37" s="16" t="s">
        <v>26</v>
      </c>
    </row>
    <row r="38" spans="1:12" ht="24.75" customHeight="1">
      <c r="B38" s="15"/>
    </row>
    <row r="39" spans="1:12">
      <c r="B39" s="16" t="s">
        <v>27</v>
      </c>
    </row>
    <row r="40" spans="1:12">
      <c r="A40" s="1"/>
      <c r="B40" s="1"/>
    </row>
    <row r="42" spans="1:12">
      <c r="D42" s="158" t="s">
        <v>72</v>
      </c>
      <c r="E42" s="158"/>
      <c r="F42" s="158"/>
      <c r="G42" s="158"/>
      <c r="H42" s="158"/>
    </row>
  </sheetData>
  <mergeCells count="6">
    <mergeCell ref="A1:C2"/>
    <mergeCell ref="D42:H42"/>
    <mergeCell ref="B5:B6"/>
    <mergeCell ref="C5:C6"/>
    <mergeCell ref="D5:K5"/>
    <mergeCell ref="A5:A6"/>
  </mergeCells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W54"/>
  <sheetViews>
    <sheetView view="pageBreakPreview" topLeftCell="A5" zoomScaleNormal="100" zoomScaleSheetLayoutView="100" zoomScalePageLayoutView="85" workbookViewId="0">
      <selection activeCell="Z22" sqref="Z22"/>
    </sheetView>
  </sheetViews>
  <sheetFormatPr defaultRowHeight="12.75"/>
  <cols>
    <col min="1" max="1" width="30.85546875" style="11" customWidth="1"/>
    <col min="2" max="2" width="5.42578125" style="11" customWidth="1"/>
    <col min="3" max="3" width="12.140625" style="11" customWidth="1"/>
    <col min="4" max="4" width="8.140625" style="11" customWidth="1"/>
    <col min="5" max="5" width="7.85546875" style="11" customWidth="1"/>
    <col min="6" max="6" width="9" style="11" customWidth="1"/>
    <col min="7" max="7" width="6.5703125" style="11" customWidth="1"/>
    <col min="8" max="8" width="8" style="11" customWidth="1"/>
    <col min="9" max="9" width="6.28515625" style="11" customWidth="1"/>
    <col min="10" max="10" width="8.140625" style="11" customWidth="1"/>
    <col min="11" max="11" width="7.42578125" style="11" customWidth="1"/>
    <col min="12" max="12" width="10.42578125" style="93" customWidth="1"/>
    <col min="13" max="13" width="6.85546875" style="11" customWidth="1"/>
    <col min="14" max="14" width="10" style="93" customWidth="1"/>
    <col min="15" max="17" width="7.7109375" style="11" customWidth="1"/>
    <col min="18" max="16384" width="9.140625" style="11"/>
  </cols>
  <sheetData>
    <row r="3" spans="1:23" ht="23.25" customHeight="1"/>
    <row r="4" spans="1:23" s="46" customFormat="1" ht="27" customHeight="1">
      <c r="A4" s="161" t="s">
        <v>137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</row>
    <row r="5" spans="1:23" ht="24" customHeight="1">
      <c r="B5" s="13"/>
      <c r="C5" s="13"/>
      <c r="D5" s="13"/>
      <c r="E5" s="13"/>
      <c r="F5" s="13"/>
      <c r="G5" s="13"/>
      <c r="H5" s="13"/>
      <c r="I5" s="17"/>
      <c r="J5" s="17"/>
      <c r="K5" s="17"/>
      <c r="L5" s="94"/>
      <c r="M5" s="17"/>
      <c r="N5" s="94"/>
    </row>
    <row r="6" spans="1:23">
      <c r="B6" s="13"/>
      <c r="C6" s="13"/>
      <c r="D6" s="13"/>
      <c r="E6" s="13"/>
      <c r="F6" s="13"/>
      <c r="G6" s="13"/>
      <c r="H6" s="13"/>
      <c r="I6" s="17"/>
      <c r="J6" s="17"/>
      <c r="K6" s="17"/>
      <c r="L6" s="94"/>
      <c r="M6" s="17"/>
      <c r="N6" s="94"/>
      <c r="T6" s="61"/>
    </row>
    <row r="7" spans="1:23">
      <c r="B7" s="18"/>
      <c r="C7" s="18"/>
      <c r="D7" s="18"/>
      <c r="E7" s="13"/>
      <c r="F7" s="13"/>
      <c r="G7" s="13"/>
      <c r="H7" s="13"/>
      <c r="I7" s="13"/>
      <c r="J7" s="13"/>
      <c r="K7" s="13"/>
      <c r="L7" s="95"/>
      <c r="M7" s="13"/>
      <c r="N7" s="95"/>
    </row>
    <row r="8" spans="1:23" ht="12.75" customHeight="1">
      <c r="A8" s="153" t="s">
        <v>66</v>
      </c>
      <c r="B8" s="162" t="s">
        <v>1</v>
      </c>
      <c r="C8" s="163" t="s">
        <v>71</v>
      </c>
      <c r="D8" s="126"/>
      <c r="E8" s="126"/>
      <c r="F8" s="126"/>
      <c r="G8" s="126"/>
      <c r="H8" s="170" t="s">
        <v>76</v>
      </c>
      <c r="I8" s="171"/>
      <c r="J8" s="171"/>
      <c r="K8" s="172"/>
      <c r="L8" s="167" t="s">
        <v>112</v>
      </c>
      <c r="M8" s="167" t="s">
        <v>68</v>
      </c>
      <c r="N8" s="168" t="s">
        <v>69</v>
      </c>
      <c r="O8" s="153" t="s">
        <v>70</v>
      </c>
      <c r="P8" s="60"/>
      <c r="Q8" s="165" t="s">
        <v>30</v>
      </c>
      <c r="R8" s="150" t="s">
        <v>31</v>
      </c>
    </row>
    <row r="9" spans="1:23" ht="36.75" customHeight="1">
      <c r="A9" s="154"/>
      <c r="B9" s="162"/>
      <c r="C9" s="164"/>
      <c r="D9" s="62" t="s">
        <v>2</v>
      </c>
      <c r="E9" s="120" t="s">
        <v>28</v>
      </c>
      <c r="F9" s="120" t="s">
        <v>29</v>
      </c>
      <c r="G9" s="120" t="s">
        <v>59</v>
      </c>
      <c r="H9" s="110" t="s">
        <v>37</v>
      </c>
      <c r="I9" s="124" t="s">
        <v>73</v>
      </c>
      <c r="J9" s="111" t="s">
        <v>75</v>
      </c>
      <c r="K9" s="111" t="s">
        <v>74</v>
      </c>
      <c r="L9" s="167"/>
      <c r="M9" s="167"/>
      <c r="N9" s="169"/>
      <c r="O9" s="154"/>
      <c r="P9" s="123" t="s">
        <v>2</v>
      </c>
      <c r="Q9" s="166"/>
      <c r="R9" s="151"/>
    </row>
    <row r="10" spans="1:23" s="45" customFormat="1" ht="16.5" customHeight="1">
      <c r="A10" s="121" t="s">
        <v>3</v>
      </c>
      <c r="B10" s="123" t="s">
        <v>4</v>
      </c>
      <c r="C10" s="123">
        <v>1</v>
      </c>
      <c r="D10" s="123">
        <f>1+C10</f>
        <v>2</v>
      </c>
      <c r="E10" s="123">
        <f t="shared" ref="E10:R10" si="0">1+D10</f>
        <v>3</v>
      </c>
      <c r="F10" s="123">
        <f t="shared" si="0"/>
        <v>4</v>
      </c>
      <c r="G10" s="123">
        <f t="shared" si="0"/>
        <v>5</v>
      </c>
      <c r="H10" s="123">
        <f t="shared" si="0"/>
        <v>6</v>
      </c>
      <c r="I10" s="123">
        <f t="shared" si="0"/>
        <v>7</v>
      </c>
      <c r="J10" s="123">
        <f t="shared" si="0"/>
        <v>8</v>
      </c>
      <c r="K10" s="123">
        <f t="shared" si="0"/>
        <v>9</v>
      </c>
      <c r="L10" s="123">
        <f t="shared" si="0"/>
        <v>10</v>
      </c>
      <c r="M10" s="123">
        <f t="shared" si="0"/>
        <v>11</v>
      </c>
      <c r="N10" s="123">
        <f t="shared" si="0"/>
        <v>12</v>
      </c>
      <c r="O10" s="123">
        <f t="shared" si="0"/>
        <v>13</v>
      </c>
      <c r="P10" s="123">
        <f t="shared" si="0"/>
        <v>14</v>
      </c>
      <c r="Q10" s="123">
        <f t="shared" si="0"/>
        <v>15</v>
      </c>
      <c r="R10" s="123">
        <f t="shared" si="0"/>
        <v>16</v>
      </c>
    </row>
    <row r="11" spans="1:23">
      <c r="A11" s="50" t="s">
        <v>104</v>
      </c>
      <c r="B11" s="27">
        <v>1</v>
      </c>
      <c r="C11" s="87">
        <f>+C12+C18+C25+C33+C37</f>
        <v>2621</v>
      </c>
      <c r="D11" s="87">
        <f t="shared" ref="D11:R11" si="1">+D12+D18+D25+D33+D37</f>
        <v>610</v>
      </c>
      <c r="E11" s="87">
        <f t="shared" si="1"/>
        <v>251</v>
      </c>
      <c r="F11" s="87">
        <f t="shared" si="1"/>
        <v>755</v>
      </c>
      <c r="G11" s="87">
        <f t="shared" si="1"/>
        <v>945</v>
      </c>
      <c r="H11" s="87">
        <f>+H12+H18+H25+H33+H37</f>
        <v>435</v>
      </c>
      <c r="I11" s="87">
        <f t="shared" si="1"/>
        <v>8</v>
      </c>
      <c r="J11" s="87">
        <f t="shared" si="1"/>
        <v>113</v>
      </c>
      <c r="K11" s="87">
        <f t="shared" si="1"/>
        <v>314</v>
      </c>
      <c r="L11" s="87">
        <f t="shared" si="1"/>
        <v>235</v>
      </c>
      <c r="M11" s="87">
        <f t="shared" si="1"/>
        <v>174</v>
      </c>
      <c r="N11" s="87">
        <f t="shared" si="1"/>
        <v>26347</v>
      </c>
      <c r="O11" s="87">
        <f>+O12+O18+O25+O33+O37</f>
        <v>140</v>
      </c>
      <c r="P11" s="87">
        <f t="shared" si="1"/>
        <v>38</v>
      </c>
      <c r="Q11" s="87">
        <f t="shared" si="1"/>
        <v>60</v>
      </c>
      <c r="R11" s="87">
        <f t="shared" si="1"/>
        <v>80</v>
      </c>
      <c r="S11" s="11">
        <f>SUM(E11:G11)-C11</f>
        <v>-670</v>
      </c>
      <c r="T11" s="127">
        <f>SUM(I11:K11)-H11</f>
        <v>0</v>
      </c>
      <c r="U11" s="127">
        <f>SUM(Q11:R11)-O11</f>
        <v>0</v>
      </c>
      <c r="V11" s="11">
        <f>SUM(E11:G11)+H11+L11</f>
        <v>2621</v>
      </c>
      <c r="W11" s="11">
        <f>+V11-C11</f>
        <v>0</v>
      </c>
    </row>
    <row r="12" spans="1:23" ht="15" customHeight="1">
      <c r="A12" s="51" t="s">
        <v>106</v>
      </c>
      <c r="B12" s="27">
        <v>2</v>
      </c>
      <c r="C12" s="87">
        <f>SUM(C13:C17)</f>
        <v>555</v>
      </c>
      <c r="D12" s="87">
        <f t="shared" ref="D12:R12" si="2">SUM(D13:D17)</f>
        <v>87</v>
      </c>
      <c r="E12" s="87">
        <f t="shared" si="2"/>
        <v>19</v>
      </c>
      <c r="F12" s="87">
        <f t="shared" si="2"/>
        <v>149</v>
      </c>
      <c r="G12" s="87">
        <f t="shared" si="2"/>
        <v>199</v>
      </c>
      <c r="H12" s="87">
        <f t="shared" si="2"/>
        <v>118</v>
      </c>
      <c r="I12" s="87">
        <f t="shared" si="2"/>
        <v>1</v>
      </c>
      <c r="J12" s="87">
        <f t="shared" si="2"/>
        <v>26</v>
      </c>
      <c r="K12" s="87">
        <f t="shared" si="2"/>
        <v>91</v>
      </c>
      <c r="L12" s="87">
        <f t="shared" si="2"/>
        <v>70</v>
      </c>
      <c r="M12" s="87">
        <f t="shared" si="2"/>
        <v>43</v>
      </c>
      <c r="N12" s="87">
        <f t="shared" si="2"/>
        <v>3113</v>
      </c>
      <c r="O12" s="87">
        <f t="shared" si="2"/>
        <v>8</v>
      </c>
      <c r="P12" s="87">
        <f t="shared" si="2"/>
        <v>2</v>
      </c>
      <c r="Q12" s="87">
        <f t="shared" si="2"/>
        <v>0</v>
      </c>
      <c r="R12" s="87">
        <f t="shared" si="2"/>
        <v>8</v>
      </c>
      <c r="S12" s="11">
        <f t="shared" ref="S12:S37" si="3">SUM(E12:G12)-C12</f>
        <v>-188</v>
      </c>
      <c r="T12" s="127">
        <f t="shared" ref="T12:T37" si="4">SUM(I12:K12)-H12</f>
        <v>0</v>
      </c>
      <c r="U12" s="127">
        <f t="shared" ref="U12:U37" si="5">SUM(Q12:R12)-O12</f>
        <v>0</v>
      </c>
      <c r="V12" s="11">
        <f t="shared" ref="V12:V37" si="6">SUM(E12:G12)+H12+L12</f>
        <v>555</v>
      </c>
      <c r="W12" s="11">
        <f t="shared" ref="W12:W37" si="7">+V12-C12</f>
        <v>0</v>
      </c>
    </row>
    <row r="13" spans="1:23" ht="13.5" customHeight="1">
      <c r="A13" s="52" t="s">
        <v>5</v>
      </c>
      <c r="B13" s="27">
        <v>3</v>
      </c>
      <c r="C13" s="27">
        <f>E13+F13+G13+H13+L13</f>
        <v>82</v>
      </c>
      <c r="D13" s="27">
        <v>8</v>
      </c>
      <c r="E13" s="27">
        <v>5</v>
      </c>
      <c r="F13" s="27">
        <v>22</v>
      </c>
      <c r="G13" s="26">
        <v>32</v>
      </c>
      <c r="H13" s="27">
        <f t="shared" ref="H13:H36" si="8">I13+J13+K13</f>
        <v>18</v>
      </c>
      <c r="I13" s="109">
        <v>0</v>
      </c>
      <c r="J13" s="109">
        <v>3</v>
      </c>
      <c r="K13" s="109">
        <v>15</v>
      </c>
      <c r="L13" s="134">
        <v>5</v>
      </c>
      <c r="M13" s="133">
        <v>14</v>
      </c>
      <c r="N13" s="133">
        <v>774</v>
      </c>
      <c r="O13" s="27">
        <f t="shared" ref="O13:O37" si="9">Q13+R13</f>
        <v>1</v>
      </c>
      <c r="P13" s="26">
        <v>0</v>
      </c>
      <c r="Q13" s="26">
        <v>0</v>
      </c>
      <c r="R13" s="27">
        <v>1</v>
      </c>
      <c r="S13" s="11">
        <f t="shared" si="3"/>
        <v>-23</v>
      </c>
      <c r="T13" s="127">
        <f t="shared" si="4"/>
        <v>0</v>
      </c>
      <c r="U13" s="127">
        <f t="shared" si="5"/>
        <v>0</v>
      </c>
      <c r="V13" s="11">
        <f t="shared" si="6"/>
        <v>82</v>
      </c>
      <c r="W13" s="11">
        <f t="shared" si="7"/>
        <v>0</v>
      </c>
    </row>
    <row r="14" spans="1:23" ht="13.5" customHeight="1">
      <c r="A14" s="52" t="s">
        <v>6</v>
      </c>
      <c r="B14" s="27">
        <v>4</v>
      </c>
      <c r="C14" s="27">
        <f>E14+F14+G14+H14+L14</f>
        <v>117</v>
      </c>
      <c r="D14" s="27">
        <v>23</v>
      </c>
      <c r="E14" s="27">
        <v>3</v>
      </c>
      <c r="F14" s="27">
        <v>32</v>
      </c>
      <c r="G14" s="26">
        <v>40</v>
      </c>
      <c r="H14" s="27">
        <f t="shared" si="8"/>
        <v>24</v>
      </c>
      <c r="I14" s="109">
        <v>0</v>
      </c>
      <c r="J14" s="109">
        <v>6</v>
      </c>
      <c r="K14" s="109">
        <v>18</v>
      </c>
      <c r="L14" s="134">
        <v>18</v>
      </c>
      <c r="M14" s="133">
        <v>7</v>
      </c>
      <c r="N14" s="95">
        <v>960</v>
      </c>
      <c r="O14" s="27">
        <f t="shared" si="9"/>
        <v>3</v>
      </c>
      <c r="P14" s="26">
        <v>1</v>
      </c>
      <c r="Q14" s="26">
        <v>0</v>
      </c>
      <c r="R14" s="27">
        <v>3</v>
      </c>
      <c r="S14" s="11">
        <f t="shared" si="3"/>
        <v>-42</v>
      </c>
      <c r="T14" s="127">
        <f t="shared" si="4"/>
        <v>0</v>
      </c>
      <c r="U14" s="127">
        <f t="shared" si="5"/>
        <v>0</v>
      </c>
      <c r="V14" s="11">
        <f t="shared" si="6"/>
        <v>117</v>
      </c>
      <c r="W14" s="11">
        <f t="shared" si="7"/>
        <v>0</v>
      </c>
    </row>
    <row r="15" spans="1:23" ht="13.5" customHeight="1">
      <c r="A15" s="52" t="s">
        <v>7</v>
      </c>
      <c r="B15" s="27">
        <v>5</v>
      </c>
      <c r="C15" s="27">
        <f t="shared" ref="C15:C17" si="10">E15+F15+G15+H15+L15</f>
        <v>113</v>
      </c>
      <c r="D15" s="27">
        <v>15</v>
      </c>
      <c r="E15" s="27">
        <v>2</v>
      </c>
      <c r="F15" s="27">
        <v>24</v>
      </c>
      <c r="G15" s="26">
        <v>30</v>
      </c>
      <c r="H15" s="27">
        <f t="shared" si="8"/>
        <v>26</v>
      </c>
      <c r="I15" s="109">
        <v>0</v>
      </c>
      <c r="J15" s="109">
        <v>6</v>
      </c>
      <c r="K15" s="109">
        <v>20</v>
      </c>
      <c r="L15" s="134">
        <v>31</v>
      </c>
      <c r="M15" s="133">
        <v>0</v>
      </c>
      <c r="N15" s="133">
        <v>1020</v>
      </c>
      <c r="O15" s="27">
        <f t="shared" si="9"/>
        <v>1</v>
      </c>
      <c r="P15" s="26">
        <v>0</v>
      </c>
      <c r="Q15" s="26">
        <v>0</v>
      </c>
      <c r="R15" s="27">
        <v>1</v>
      </c>
      <c r="S15" s="11">
        <f t="shared" si="3"/>
        <v>-57</v>
      </c>
      <c r="T15" s="127">
        <f t="shared" si="4"/>
        <v>0</v>
      </c>
      <c r="U15" s="127">
        <f t="shared" si="5"/>
        <v>0</v>
      </c>
      <c r="V15" s="11">
        <f t="shared" si="6"/>
        <v>113</v>
      </c>
      <c r="W15" s="11">
        <f t="shared" si="7"/>
        <v>0</v>
      </c>
    </row>
    <row r="16" spans="1:23" ht="13.5" customHeight="1">
      <c r="A16" s="52" t="s">
        <v>8</v>
      </c>
      <c r="B16" s="27">
        <v>6</v>
      </c>
      <c r="C16" s="27">
        <f t="shared" si="10"/>
        <v>117</v>
      </c>
      <c r="D16" s="27">
        <v>25</v>
      </c>
      <c r="E16" s="27">
        <v>7</v>
      </c>
      <c r="F16" s="27">
        <v>39</v>
      </c>
      <c r="G16" s="26">
        <v>37</v>
      </c>
      <c r="H16" s="27">
        <f t="shared" si="8"/>
        <v>26</v>
      </c>
      <c r="I16" s="109">
        <v>1</v>
      </c>
      <c r="J16" s="109">
        <v>7</v>
      </c>
      <c r="K16" s="109">
        <v>18</v>
      </c>
      <c r="L16" s="134">
        <v>8</v>
      </c>
      <c r="M16" s="133">
        <v>0</v>
      </c>
      <c r="N16" s="95">
        <v>189</v>
      </c>
      <c r="O16" s="27">
        <f t="shared" si="9"/>
        <v>2</v>
      </c>
      <c r="P16" s="26">
        <v>1</v>
      </c>
      <c r="Q16" s="26">
        <v>0</v>
      </c>
      <c r="R16" s="27">
        <v>2</v>
      </c>
      <c r="S16" s="11">
        <f t="shared" si="3"/>
        <v>-34</v>
      </c>
      <c r="T16" s="127">
        <f t="shared" si="4"/>
        <v>0</v>
      </c>
      <c r="U16" s="127">
        <f t="shared" si="5"/>
        <v>0</v>
      </c>
      <c r="V16" s="11">
        <f t="shared" si="6"/>
        <v>117</v>
      </c>
      <c r="W16" s="11">
        <f t="shared" si="7"/>
        <v>0</v>
      </c>
    </row>
    <row r="17" spans="1:23" ht="13.5" customHeight="1">
      <c r="A17" s="52" t="s">
        <v>9</v>
      </c>
      <c r="B17" s="27">
        <v>7</v>
      </c>
      <c r="C17" s="27">
        <f t="shared" si="10"/>
        <v>126</v>
      </c>
      <c r="D17" s="27">
        <v>16</v>
      </c>
      <c r="E17" s="27">
        <v>2</v>
      </c>
      <c r="F17" s="27">
        <v>32</v>
      </c>
      <c r="G17" s="26">
        <v>60</v>
      </c>
      <c r="H17" s="27">
        <f t="shared" si="8"/>
        <v>24</v>
      </c>
      <c r="I17" s="109">
        <v>0</v>
      </c>
      <c r="J17" s="109">
        <v>4</v>
      </c>
      <c r="K17" s="109">
        <v>20</v>
      </c>
      <c r="L17" s="134">
        <v>8</v>
      </c>
      <c r="M17" s="133">
        <v>22</v>
      </c>
      <c r="N17" s="133">
        <v>170</v>
      </c>
      <c r="O17" s="27">
        <f t="shared" si="9"/>
        <v>1</v>
      </c>
      <c r="P17" s="26">
        <v>0</v>
      </c>
      <c r="Q17" s="26">
        <v>0</v>
      </c>
      <c r="R17" s="27">
        <v>1</v>
      </c>
      <c r="S17" s="11">
        <f t="shared" si="3"/>
        <v>-32</v>
      </c>
      <c r="T17" s="127">
        <f t="shared" si="4"/>
        <v>0</v>
      </c>
      <c r="U17" s="127">
        <f t="shared" si="5"/>
        <v>0</v>
      </c>
      <c r="V17" s="11">
        <f t="shared" si="6"/>
        <v>126</v>
      </c>
      <c r="W17" s="11">
        <f t="shared" si="7"/>
        <v>0</v>
      </c>
    </row>
    <row r="18" spans="1:23" s="91" customFormat="1" ht="13.5" customHeight="1">
      <c r="A18" s="92" t="s">
        <v>107</v>
      </c>
      <c r="B18" s="125">
        <v>8</v>
      </c>
      <c r="C18" s="87">
        <f>SUM(C19:C24)</f>
        <v>511</v>
      </c>
      <c r="D18" s="87">
        <f t="shared" ref="D18:R18" si="11">SUM(D19:D24)</f>
        <v>125</v>
      </c>
      <c r="E18" s="87">
        <f t="shared" si="11"/>
        <v>47</v>
      </c>
      <c r="F18" s="87">
        <f t="shared" si="11"/>
        <v>119</v>
      </c>
      <c r="G18" s="87">
        <f t="shared" si="11"/>
        <v>161</v>
      </c>
      <c r="H18" s="87">
        <f t="shared" si="11"/>
        <v>123</v>
      </c>
      <c r="I18" s="87">
        <f t="shared" si="11"/>
        <v>3</v>
      </c>
      <c r="J18" s="87">
        <f t="shared" si="11"/>
        <v>32</v>
      </c>
      <c r="K18" s="87">
        <f t="shared" si="11"/>
        <v>88</v>
      </c>
      <c r="L18" s="87">
        <f t="shared" si="11"/>
        <v>61</v>
      </c>
      <c r="M18" s="87">
        <f t="shared" si="11"/>
        <v>49</v>
      </c>
      <c r="N18" s="87">
        <f t="shared" si="11"/>
        <v>6675</v>
      </c>
      <c r="O18" s="87">
        <f t="shared" si="11"/>
        <v>14</v>
      </c>
      <c r="P18" s="87">
        <f t="shared" si="11"/>
        <v>5</v>
      </c>
      <c r="Q18" s="87">
        <f t="shared" si="11"/>
        <v>2</v>
      </c>
      <c r="R18" s="87">
        <f t="shared" si="11"/>
        <v>12</v>
      </c>
      <c r="S18" s="11">
        <f t="shared" si="3"/>
        <v>-184</v>
      </c>
      <c r="T18" s="127">
        <f t="shared" si="4"/>
        <v>0</v>
      </c>
      <c r="U18" s="127">
        <f t="shared" si="5"/>
        <v>0</v>
      </c>
      <c r="V18" s="11">
        <f t="shared" si="6"/>
        <v>511</v>
      </c>
      <c r="W18" s="11">
        <f t="shared" si="7"/>
        <v>0</v>
      </c>
    </row>
    <row r="19" spans="1:23" ht="13.5" customHeight="1">
      <c r="A19" s="52" t="s">
        <v>10</v>
      </c>
      <c r="B19" s="27">
        <v>9</v>
      </c>
      <c r="C19" s="27">
        <f>E19+F19+G19+H19+L19</f>
        <v>81</v>
      </c>
      <c r="D19" s="27">
        <v>16</v>
      </c>
      <c r="E19" s="27">
        <v>6</v>
      </c>
      <c r="F19" s="27">
        <v>26</v>
      </c>
      <c r="G19" s="26">
        <v>22</v>
      </c>
      <c r="H19" s="27">
        <f t="shared" si="8"/>
        <v>19</v>
      </c>
      <c r="I19" s="109">
        <v>0</v>
      </c>
      <c r="J19" s="109">
        <v>6</v>
      </c>
      <c r="K19" s="109">
        <v>13</v>
      </c>
      <c r="L19" s="134">
        <v>8</v>
      </c>
      <c r="M19" s="133">
        <v>23</v>
      </c>
      <c r="N19" s="133">
        <v>228</v>
      </c>
      <c r="O19" s="27">
        <f t="shared" si="9"/>
        <v>0</v>
      </c>
      <c r="P19" s="26">
        <v>0</v>
      </c>
      <c r="Q19" s="26">
        <v>0</v>
      </c>
      <c r="R19" s="27">
        <v>0</v>
      </c>
      <c r="S19" s="11">
        <f t="shared" si="3"/>
        <v>-27</v>
      </c>
      <c r="T19" s="127">
        <f t="shared" si="4"/>
        <v>0</v>
      </c>
      <c r="U19" s="127">
        <f t="shared" si="5"/>
        <v>0</v>
      </c>
      <c r="V19" s="11">
        <f t="shared" si="6"/>
        <v>81</v>
      </c>
      <c r="W19" s="11">
        <f t="shared" si="7"/>
        <v>0</v>
      </c>
    </row>
    <row r="20" spans="1:23" ht="13.5" customHeight="1">
      <c r="A20" s="52" t="s">
        <v>11</v>
      </c>
      <c r="B20" s="27">
        <v>10</v>
      </c>
      <c r="C20" s="27">
        <f t="shared" ref="C20:C24" si="12">E20+F20+G20+H20+L20</f>
        <v>57</v>
      </c>
      <c r="D20" s="27">
        <v>17</v>
      </c>
      <c r="E20" s="27">
        <v>3</v>
      </c>
      <c r="F20" s="27">
        <v>8</v>
      </c>
      <c r="G20" s="26">
        <v>6</v>
      </c>
      <c r="H20" s="27">
        <f t="shared" si="8"/>
        <v>23</v>
      </c>
      <c r="I20" s="109">
        <v>0</v>
      </c>
      <c r="J20" s="109">
        <v>8</v>
      </c>
      <c r="K20" s="109">
        <v>15</v>
      </c>
      <c r="L20" s="134">
        <v>17</v>
      </c>
      <c r="M20" s="133">
        <v>0</v>
      </c>
      <c r="N20" s="95">
        <v>1325</v>
      </c>
      <c r="O20" s="27">
        <f t="shared" si="9"/>
        <v>0</v>
      </c>
      <c r="P20" s="26">
        <v>0</v>
      </c>
      <c r="Q20" s="26">
        <v>0</v>
      </c>
      <c r="R20" s="27">
        <v>0</v>
      </c>
      <c r="S20" s="11">
        <f t="shared" si="3"/>
        <v>-40</v>
      </c>
      <c r="T20" s="127">
        <f t="shared" si="4"/>
        <v>0</v>
      </c>
      <c r="U20" s="127">
        <f t="shared" si="5"/>
        <v>0</v>
      </c>
      <c r="V20" s="11">
        <f t="shared" si="6"/>
        <v>57</v>
      </c>
      <c r="W20" s="11">
        <f t="shared" si="7"/>
        <v>0</v>
      </c>
    </row>
    <row r="21" spans="1:23" ht="13.5" customHeight="1">
      <c r="A21" s="52" t="s">
        <v>12</v>
      </c>
      <c r="B21" s="27">
        <v>11</v>
      </c>
      <c r="C21" s="27">
        <f t="shared" si="12"/>
        <v>67</v>
      </c>
      <c r="D21" s="27">
        <v>18</v>
      </c>
      <c r="E21" s="27">
        <v>9</v>
      </c>
      <c r="F21" s="27">
        <v>9</v>
      </c>
      <c r="G21" s="26">
        <v>26</v>
      </c>
      <c r="H21" s="27">
        <f t="shared" si="8"/>
        <v>20</v>
      </c>
      <c r="I21" s="109">
        <v>0</v>
      </c>
      <c r="J21" s="109">
        <v>4</v>
      </c>
      <c r="K21" s="109">
        <v>16</v>
      </c>
      <c r="L21" s="134">
        <v>3</v>
      </c>
      <c r="M21" s="133">
        <v>16</v>
      </c>
      <c r="N21" s="133">
        <v>907</v>
      </c>
      <c r="O21" s="27">
        <f t="shared" si="9"/>
        <v>3</v>
      </c>
      <c r="P21" s="26">
        <v>0</v>
      </c>
      <c r="Q21" s="26">
        <v>2</v>
      </c>
      <c r="R21" s="27">
        <v>1</v>
      </c>
      <c r="S21" s="11">
        <f t="shared" si="3"/>
        <v>-23</v>
      </c>
      <c r="T21" s="127">
        <f t="shared" si="4"/>
        <v>0</v>
      </c>
      <c r="U21" s="127">
        <f t="shared" si="5"/>
        <v>0</v>
      </c>
      <c r="V21" s="11">
        <f t="shared" si="6"/>
        <v>67</v>
      </c>
      <c r="W21" s="11">
        <f t="shared" si="7"/>
        <v>0</v>
      </c>
    </row>
    <row r="22" spans="1:23" ht="13.5" customHeight="1">
      <c r="A22" s="52" t="s">
        <v>13</v>
      </c>
      <c r="B22" s="27">
        <v>12</v>
      </c>
      <c r="C22" s="27">
        <f t="shared" si="12"/>
        <v>117</v>
      </c>
      <c r="D22" s="27">
        <v>31</v>
      </c>
      <c r="E22" s="27">
        <v>12</v>
      </c>
      <c r="F22" s="27">
        <v>39</v>
      </c>
      <c r="G22" s="26">
        <v>54</v>
      </c>
      <c r="H22" s="27">
        <f t="shared" si="8"/>
        <v>7</v>
      </c>
      <c r="I22" s="109">
        <v>1</v>
      </c>
      <c r="J22" s="109">
        <v>4</v>
      </c>
      <c r="K22" s="109">
        <v>2</v>
      </c>
      <c r="L22" s="134">
        <v>5</v>
      </c>
      <c r="M22" s="133">
        <v>0</v>
      </c>
      <c r="N22" s="95">
        <v>236</v>
      </c>
      <c r="O22" s="27">
        <f t="shared" si="9"/>
        <v>4</v>
      </c>
      <c r="P22" s="26">
        <v>2</v>
      </c>
      <c r="Q22" s="26">
        <v>0</v>
      </c>
      <c r="R22" s="27">
        <v>4</v>
      </c>
      <c r="S22" s="11">
        <f t="shared" si="3"/>
        <v>-12</v>
      </c>
      <c r="T22" s="127">
        <f t="shared" si="4"/>
        <v>0</v>
      </c>
      <c r="U22" s="127">
        <f t="shared" si="5"/>
        <v>0</v>
      </c>
      <c r="V22" s="11">
        <f t="shared" si="6"/>
        <v>117</v>
      </c>
      <c r="W22" s="11">
        <f t="shared" si="7"/>
        <v>0</v>
      </c>
    </row>
    <row r="23" spans="1:23" ht="13.5" customHeight="1">
      <c r="A23" s="52" t="s">
        <v>14</v>
      </c>
      <c r="B23" s="27">
        <v>13</v>
      </c>
      <c r="C23" s="27">
        <f t="shared" si="12"/>
        <v>102</v>
      </c>
      <c r="D23" s="27">
        <v>20</v>
      </c>
      <c r="E23" s="27">
        <v>9</v>
      </c>
      <c r="F23" s="27">
        <v>18</v>
      </c>
      <c r="G23" s="26">
        <v>31</v>
      </c>
      <c r="H23" s="27">
        <f t="shared" si="8"/>
        <v>27</v>
      </c>
      <c r="I23" s="109">
        <v>1</v>
      </c>
      <c r="J23" s="109">
        <v>5</v>
      </c>
      <c r="K23" s="109">
        <v>21</v>
      </c>
      <c r="L23" s="134">
        <v>17</v>
      </c>
      <c r="M23" s="133">
        <v>10</v>
      </c>
      <c r="N23" s="133">
        <v>330</v>
      </c>
      <c r="O23" s="27">
        <f t="shared" si="9"/>
        <v>2</v>
      </c>
      <c r="P23" s="26">
        <v>1</v>
      </c>
      <c r="Q23" s="26">
        <v>0</v>
      </c>
      <c r="R23" s="27">
        <v>2</v>
      </c>
      <c r="S23" s="11">
        <f t="shared" si="3"/>
        <v>-44</v>
      </c>
      <c r="T23" s="127">
        <f t="shared" si="4"/>
        <v>0</v>
      </c>
      <c r="U23" s="127">
        <f t="shared" si="5"/>
        <v>0</v>
      </c>
      <c r="V23" s="11">
        <f t="shared" si="6"/>
        <v>102</v>
      </c>
      <c r="W23" s="11">
        <f t="shared" si="7"/>
        <v>0</v>
      </c>
    </row>
    <row r="24" spans="1:23" ht="13.5" customHeight="1">
      <c r="A24" s="54" t="s">
        <v>15</v>
      </c>
      <c r="B24" s="27">
        <v>14</v>
      </c>
      <c r="C24" s="27">
        <f t="shared" si="12"/>
        <v>87</v>
      </c>
      <c r="D24" s="27">
        <v>23</v>
      </c>
      <c r="E24" s="27">
        <v>8</v>
      </c>
      <c r="F24" s="27">
        <v>19</v>
      </c>
      <c r="G24" s="26">
        <v>22</v>
      </c>
      <c r="H24" s="27">
        <f t="shared" si="8"/>
        <v>27</v>
      </c>
      <c r="I24" s="109">
        <v>1</v>
      </c>
      <c r="J24" s="109">
        <v>5</v>
      </c>
      <c r="K24" s="109">
        <v>21</v>
      </c>
      <c r="L24" s="134">
        <v>11</v>
      </c>
      <c r="M24" s="133">
        <v>0</v>
      </c>
      <c r="N24" s="133">
        <v>3649</v>
      </c>
      <c r="O24" s="27">
        <f t="shared" si="9"/>
        <v>5</v>
      </c>
      <c r="P24" s="26">
        <v>2</v>
      </c>
      <c r="Q24" s="26">
        <v>0</v>
      </c>
      <c r="R24" s="27">
        <v>5</v>
      </c>
      <c r="S24" s="11">
        <f t="shared" si="3"/>
        <v>-38</v>
      </c>
      <c r="T24" s="127">
        <f t="shared" si="4"/>
        <v>0</v>
      </c>
      <c r="U24" s="127">
        <f t="shared" si="5"/>
        <v>0</v>
      </c>
      <c r="V24" s="11">
        <f t="shared" si="6"/>
        <v>87</v>
      </c>
      <c r="W24" s="11">
        <f t="shared" si="7"/>
        <v>0</v>
      </c>
    </row>
    <row r="25" spans="1:23" ht="13.5" customHeight="1">
      <c r="A25" s="55" t="s">
        <v>122</v>
      </c>
      <c r="B25" s="27">
        <v>15</v>
      </c>
      <c r="C25" s="87">
        <f>SUM(C26:C32)</f>
        <v>575</v>
      </c>
      <c r="D25" s="87">
        <f t="shared" ref="D25:R25" si="13">SUM(D26:D32)</f>
        <v>128</v>
      </c>
      <c r="E25" s="87">
        <f t="shared" si="13"/>
        <v>44</v>
      </c>
      <c r="F25" s="87">
        <f t="shared" si="13"/>
        <v>156</v>
      </c>
      <c r="G25" s="87">
        <f t="shared" si="13"/>
        <v>187</v>
      </c>
      <c r="H25" s="87">
        <f t="shared" si="13"/>
        <v>129</v>
      </c>
      <c r="I25" s="87">
        <f>SUM(I26:I32)</f>
        <v>2</v>
      </c>
      <c r="J25" s="87">
        <f t="shared" si="13"/>
        <v>37</v>
      </c>
      <c r="K25" s="87">
        <f t="shared" si="13"/>
        <v>90</v>
      </c>
      <c r="L25" s="87">
        <f t="shared" si="13"/>
        <v>59</v>
      </c>
      <c r="M25" s="87">
        <f t="shared" si="13"/>
        <v>66</v>
      </c>
      <c r="N25" s="87">
        <f t="shared" si="13"/>
        <v>12142</v>
      </c>
      <c r="O25" s="87">
        <f t="shared" si="13"/>
        <v>19</v>
      </c>
      <c r="P25" s="87">
        <f t="shared" si="13"/>
        <v>6</v>
      </c>
      <c r="Q25" s="87">
        <f t="shared" si="13"/>
        <v>2</v>
      </c>
      <c r="R25" s="87">
        <f t="shared" si="13"/>
        <v>17</v>
      </c>
      <c r="S25" s="11">
        <f t="shared" si="3"/>
        <v>-188</v>
      </c>
      <c r="T25" s="127">
        <f t="shared" si="4"/>
        <v>0</v>
      </c>
      <c r="U25" s="127">
        <f t="shared" si="5"/>
        <v>0</v>
      </c>
      <c r="V25" s="11">
        <f t="shared" si="6"/>
        <v>575</v>
      </c>
      <c r="W25" s="11">
        <f t="shared" si="7"/>
        <v>0</v>
      </c>
    </row>
    <row r="26" spans="1:23" ht="13.5" customHeight="1">
      <c r="A26" s="54" t="s">
        <v>16</v>
      </c>
      <c r="B26" s="27">
        <v>16</v>
      </c>
      <c r="C26" s="27">
        <f>E26+F26+G26+H26+L26</f>
        <v>12</v>
      </c>
      <c r="D26" s="27">
        <v>3</v>
      </c>
      <c r="E26" s="27">
        <v>2</v>
      </c>
      <c r="F26" s="27">
        <v>1</v>
      </c>
      <c r="G26" s="26">
        <v>2</v>
      </c>
      <c r="H26" s="27">
        <f t="shared" si="8"/>
        <v>5</v>
      </c>
      <c r="I26" s="109">
        <v>0</v>
      </c>
      <c r="J26" s="109">
        <v>3</v>
      </c>
      <c r="K26" s="109">
        <v>2</v>
      </c>
      <c r="L26" s="134">
        <v>2</v>
      </c>
      <c r="M26" s="133">
        <v>46</v>
      </c>
      <c r="N26" s="133">
        <v>170</v>
      </c>
      <c r="O26" s="27">
        <f t="shared" si="9"/>
        <v>0</v>
      </c>
      <c r="P26" s="26">
        <v>0</v>
      </c>
      <c r="Q26" s="26">
        <v>0</v>
      </c>
      <c r="R26" s="27">
        <v>0</v>
      </c>
      <c r="S26" s="11">
        <f t="shared" si="3"/>
        <v>-7</v>
      </c>
      <c r="T26" s="127">
        <f t="shared" si="4"/>
        <v>0</v>
      </c>
      <c r="U26" s="127">
        <f t="shared" si="5"/>
        <v>0</v>
      </c>
      <c r="V26" s="11">
        <f t="shared" si="6"/>
        <v>12</v>
      </c>
      <c r="W26" s="11">
        <f t="shared" si="7"/>
        <v>0</v>
      </c>
    </row>
    <row r="27" spans="1:23" ht="13.5" customHeight="1">
      <c r="A27" s="52" t="s">
        <v>17</v>
      </c>
      <c r="B27" s="27">
        <v>17</v>
      </c>
      <c r="C27" s="27">
        <f t="shared" ref="C27:C36" si="14">E27+F27+G27+H27+L27</f>
        <v>115</v>
      </c>
      <c r="D27" s="27">
        <v>33</v>
      </c>
      <c r="E27" s="27">
        <v>11</v>
      </c>
      <c r="F27" s="27">
        <v>38</v>
      </c>
      <c r="G27" s="31">
        <v>52</v>
      </c>
      <c r="H27" s="27">
        <f t="shared" si="8"/>
        <v>9</v>
      </c>
      <c r="I27" s="109">
        <v>0</v>
      </c>
      <c r="J27" s="109">
        <v>6</v>
      </c>
      <c r="K27" s="109">
        <v>3</v>
      </c>
      <c r="L27" s="134">
        <v>5</v>
      </c>
      <c r="M27" s="133">
        <v>3</v>
      </c>
      <c r="N27" s="133">
        <v>140</v>
      </c>
      <c r="O27" s="27">
        <f t="shared" si="9"/>
        <v>4</v>
      </c>
      <c r="P27" s="26">
        <v>0</v>
      </c>
      <c r="Q27" s="26">
        <v>1</v>
      </c>
      <c r="R27" s="27">
        <v>3</v>
      </c>
      <c r="S27" s="11">
        <f t="shared" si="3"/>
        <v>-14</v>
      </c>
      <c r="T27" s="127">
        <f t="shared" si="4"/>
        <v>0</v>
      </c>
      <c r="U27" s="127">
        <f t="shared" si="5"/>
        <v>0</v>
      </c>
      <c r="V27" s="11">
        <f t="shared" si="6"/>
        <v>115</v>
      </c>
      <c r="W27" s="11">
        <f t="shared" si="7"/>
        <v>0</v>
      </c>
    </row>
    <row r="28" spans="1:23" ht="13.5" customHeight="1">
      <c r="A28" s="52" t="s">
        <v>18</v>
      </c>
      <c r="B28" s="27">
        <v>18</v>
      </c>
      <c r="C28" s="27">
        <f t="shared" si="14"/>
        <v>76</v>
      </c>
      <c r="D28" s="27">
        <v>13</v>
      </c>
      <c r="E28" s="27">
        <v>5</v>
      </c>
      <c r="F28" s="27">
        <v>15</v>
      </c>
      <c r="G28" s="26">
        <v>16</v>
      </c>
      <c r="H28" s="27">
        <f t="shared" si="8"/>
        <v>19</v>
      </c>
      <c r="I28" s="109">
        <v>0</v>
      </c>
      <c r="J28" s="109">
        <v>7</v>
      </c>
      <c r="K28" s="109">
        <v>12</v>
      </c>
      <c r="L28" s="134">
        <v>21</v>
      </c>
      <c r="M28" s="133">
        <v>0</v>
      </c>
      <c r="N28" s="133">
        <v>944</v>
      </c>
      <c r="O28" s="27">
        <f t="shared" si="9"/>
        <v>2</v>
      </c>
      <c r="P28" s="26">
        <v>0</v>
      </c>
      <c r="Q28" s="26">
        <v>0</v>
      </c>
      <c r="R28" s="27">
        <v>2</v>
      </c>
      <c r="S28" s="11">
        <f t="shared" si="3"/>
        <v>-40</v>
      </c>
      <c r="T28" s="127">
        <f t="shared" si="4"/>
        <v>0</v>
      </c>
      <c r="U28" s="127">
        <f t="shared" si="5"/>
        <v>0</v>
      </c>
      <c r="V28" s="11">
        <f t="shared" si="6"/>
        <v>76</v>
      </c>
      <c r="W28" s="11">
        <f t="shared" si="7"/>
        <v>0</v>
      </c>
    </row>
    <row r="29" spans="1:23" ht="13.5" customHeight="1">
      <c r="A29" s="52" t="s">
        <v>19</v>
      </c>
      <c r="B29" s="27">
        <v>19</v>
      </c>
      <c r="C29" s="27">
        <f t="shared" si="14"/>
        <v>92</v>
      </c>
      <c r="D29" s="27">
        <v>22</v>
      </c>
      <c r="E29" s="27">
        <v>1</v>
      </c>
      <c r="F29" s="27">
        <v>40</v>
      </c>
      <c r="G29" s="26">
        <v>22</v>
      </c>
      <c r="H29" s="27">
        <f t="shared" si="8"/>
        <v>21</v>
      </c>
      <c r="I29" s="109">
        <v>0</v>
      </c>
      <c r="J29" s="109">
        <v>5</v>
      </c>
      <c r="K29" s="109">
        <v>16</v>
      </c>
      <c r="L29" s="134">
        <v>8</v>
      </c>
      <c r="M29" s="133">
        <v>0</v>
      </c>
      <c r="N29" s="95">
        <v>356</v>
      </c>
      <c r="O29" s="27">
        <f t="shared" si="9"/>
        <v>3</v>
      </c>
      <c r="P29" s="26">
        <v>2</v>
      </c>
      <c r="Q29" s="26">
        <v>0</v>
      </c>
      <c r="R29" s="27">
        <v>3</v>
      </c>
      <c r="S29" s="11">
        <f t="shared" si="3"/>
        <v>-29</v>
      </c>
      <c r="T29" s="127">
        <f t="shared" si="4"/>
        <v>0</v>
      </c>
      <c r="U29" s="127">
        <f t="shared" si="5"/>
        <v>0</v>
      </c>
      <c r="V29" s="11">
        <f t="shared" si="6"/>
        <v>92</v>
      </c>
      <c r="W29" s="11">
        <f t="shared" si="7"/>
        <v>0</v>
      </c>
    </row>
    <row r="30" spans="1:23" ht="13.5" customHeight="1">
      <c r="A30" s="52" t="s">
        <v>20</v>
      </c>
      <c r="B30" s="27">
        <v>20</v>
      </c>
      <c r="C30" s="27">
        <f t="shared" si="14"/>
        <v>82</v>
      </c>
      <c r="D30" s="27">
        <v>14</v>
      </c>
      <c r="E30" s="27">
        <v>7</v>
      </c>
      <c r="F30" s="27">
        <v>17</v>
      </c>
      <c r="G30" s="26">
        <v>34</v>
      </c>
      <c r="H30" s="27">
        <f t="shared" si="8"/>
        <v>20</v>
      </c>
      <c r="I30" s="109">
        <v>0</v>
      </c>
      <c r="J30" s="109">
        <v>5</v>
      </c>
      <c r="K30" s="109">
        <v>15</v>
      </c>
      <c r="L30" s="134">
        <v>4</v>
      </c>
      <c r="M30" s="133">
        <v>17</v>
      </c>
      <c r="N30" s="133">
        <v>602</v>
      </c>
      <c r="O30" s="27">
        <f t="shared" si="9"/>
        <v>0</v>
      </c>
      <c r="P30" s="26">
        <v>0</v>
      </c>
      <c r="Q30" s="26">
        <v>0</v>
      </c>
      <c r="R30" s="27">
        <v>0</v>
      </c>
      <c r="S30" s="11">
        <f t="shared" si="3"/>
        <v>-24</v>
      </c>
      <c r="T30" s="127">
        <f t="shared" si="4"/>
        <v>0</v>
      </c>
      <c r="U30" s="127">
        <f t="shared" si="5"/>
        <v>0</v>
      </c>
      <c r="V30" s="11">
        <f t="shared" si="6"/>
        <v>82</v>
      </c>
      <c r="W30" s="11">
        <f t="shared" si="7"/>
        <v>0</v>
      </c>
    </row>
    <row r="31" spans="1:23" ht="13.5" customHeight="1">
      <c r="A31" s="52" t="s">
        <v>21</v>
      </c>
      <c r="B31" s="27">
        <v>21</v>
      </c>
      <c r="C31" s="27">
        <f t="shared" si="14"/>
        <v>110</v>
      </c>
      <c r="D31" s="27">
        <v>18</v>
      </c>
      <c r="E31" s="27">
        <v>16</v>
      </c>
      <c r="F31" s="27">
        <v>27</v>
      </c>
      <c r="G31" s="26">
        <v>33</v>
      </c>
      <c r="H31" s="27">
        <f t="shared" si="8"/>
        <v>25</v>
      </c>
      <c r="I31" s="109">
        <v>2</v>
      </c>
      <c r="J31" s="109">
        <v>5</v>
      </c>
      <c r="K31" s="109">
        <v>18</v>
      </c>
      <c r="L31" s="134">
        <v>9</v>
      </c>
      <c r="M31" s="133">
        <v>0</v>
      </c>
      <c r="N31" s="133">
        <v>2720</v>
      </c>
      <c r="O31" s="27">
        <f t="shared" si="9"/>
        <v>9</v>
      </c>
      <c r="P31" s="26">
        <v>4</v>
      </c>
      <c r="Q31" s="26">
        <v>1</v>
      </c>
      <c r="R31" s="27">
        <v>8</v>
      </c>
      <c r="S31" s="11">
        <f t="shared" si="3"/>
        <v>-34</v>
      </c>
      <c r="T31" s="127">
        <f t="shared" si="4"/>
        <v>0</v>
      </c>
      <c r="U31" s="127">
        <f t="shared" si="5"/>
        <v>0</v>
      </c>
      <c r="V31" s="11">
        <f t="shared" si="6"/>
        <v>110</v>
      </c>
      <c r="W31" s="11">
        <f t="shared" si="7"/>
        <v>0</v>
      </c>
    </row>
    <row r="32" spans="1:23" ht="13.5" customHeight="1">
      <c r="A32" s="52" t="s">
        <v>22</v>
      </c>
      <c r="B32" s="27">
        <v>22</v>
      </c>
      <c r="C32" s="27">
        <f t="shared" si="14"/>
        <v>88</v>
      </c>
      <c r="D32" s="27">
        <v>25</v>
      </c>
      <c r="E32" s="27">
        <v>2</v>
      </c>
      <c r="F32" s="27">
        <v>18</v>
      </c>
      <c r="G32" s="26">
        <v>28</v>
      </c>
      <c r="H32" s="27">
        <f t="shared" si="8"/>
        <v>30</v>
      </c>
      <c r="I32" s="109">
        <v>0</v>
      </c>
      <c r="J32" s="109">
        <v>6</v>
      </c>
      <c r="K32" s="109">
        <v>24</v>
      </c>
      <c r="L32" s="134">
        <v>10</v>
      </c>
      <c r="M32" s="133">
        <v>0</v>
      </c>
      <c r="N32" s="133">
        <v>7210</v>
      </c>
      <c r="O32" s="27">
        <f t="shared" si="9"/>
        <v>1</v>
      </c>
      <c r="P32" s="26">
        <v>0</v>
      </c>
      <c r="Q32" s="26">
        <v>0</v>
      </c>
      <c r="R32" s="27">
        <v>1</v>
      </c>
      <c r="S32" s="11">
        <f t="shared" si="3"/>
        <v>-40</v>
      </c>
      <c r="T32" s="127">
        <f t="shared" si="4"/>
        <v>0</v>
      </c>
      <c r="U32" s="127">
        <f t="shared" si="5"/>
        <v>0</v>
      </c>
      <c r="V32" s="11">
        <f t="shared" si="6"/>
        <v>88</v>
      </c>
      <c r="W32" s="11">
        <f t="shared" si="7"/>
        <v>0</v>
      </c>
    </row>
    <row r="33" spans="1:23" s="91" customFormat="1" ht="13.5" customHeight="1">
      <c r="A33" s="89" t="s">
        <v>123</v>
      </c>
      <c r="B33" s="125">
        <v>23</v>
      </c>
      <c r="C33" s="87">
        <f>SUM(C34:C36)</f>
        <v>262</v>
      </c>
      <c r="D33" s="87">
        <f t="shared" ref="D33:R33" si="15">SUM(D34:D36)</f>
        <v>56</v>
      </c>
      <c r="E33" s="87">
        <f t="shared" si="15"/>
        <v>14</v>
      </c>
      <c r="F33" s="87">
        <f t="shared" si="15"/>
        <v>74</v>
      </c>
      <c r="G33" s="87">
        <f t="shared" si="15"/>
        <v>86</v>
      </c>
      <c r="H33" s="87">
        <f t="shared" si="15"/>
        <v>65</v>
      </c>
      <c r="I33" s="87">
        <f t="shared" si="15"/>
        <v>2</v>
      </c>
      <c r="J33" s="87">
        <f t="shared" si="15"/>
        <v>18</v>
      </c>
      <c r="K33" s="87">
        <f t="shared" si="15"/>
        <v>45</v>
      </c>
      <c r="L33" s="87">
        <f t="shared" si="15"/>
        <v>23</v>
      </c>
      <c r="M33" s="87">
        <f t="shared" si="15"/>
        <v>16</v>
      </c>
      <c r="N33" s="87">
        <f t="shared" si="15"/>
        <v>4095</v>
      </c>
      <c r="O33" s="87">
        <f t="shared" si="15"/>
        <v>2</v>
      </c>
      <c r="P33" s="87">
        <f t="shared" si="15"/>
        <v>1</v>
      </c>
      <c r="Q33" s="87">
        <f t="shared" si="15"/>
        <v>0</v>
      </c>
      <c r="R33" s="87">
        <f t="shared" si="15"/>
        <v>2</v>
      </c>
      <c r="S33" s="11">
        <f t="shared" si="3"/>
        <v>-88</v>
      </c>
      <c r="T33" s="127">
        <f t="shared" si="4"/>
        <v>0</v>
      </c>
      <c r="U33" s="127">
        <f t="shared" si="5"/>
        <v>0</v>
      </c>
      <c r="V33" s="11">
        <f t="shared" si="6"/>
        <v>262</v>
      </c>
      <c r="W33" s="11">
        <f t="shared" si="7"/>
        <v>0</v>
      </c>
    </row>
    <row r="34" spans="1:23" ht="13.5" customHeight="1">
      <c r="A34" s="52" t="s">
        <v>24</v>
      </c>
      <c r="B34" s="27">
        <v>24</v>
      </c>
      <c r="C34" s="27">
        <f t="shared" si="14"/>
        <v>94</v>
      </c>
      <c r="D34" s="27">
        <v>22</v>
      </c>
      <c r="E34" s="27">
        <v>5</v>
      </c>
      <c r="F34" s="27">
        <v>26</v>
      </c>
      <c r="G34" s="26">
        <v>30</v>
      </c>
      <c r="H34" s="27">
        <f t="shared" si="8"/>
        <v>23</v>
      </c>
      <c r="I34" s="109">
        <v>1</v>
      </c>
      <c r="J34" s="109">
        <v>7</v>
      </c>
      <c r="K34" s="109">
        <v>15</v>
      </c>
      <c r="L34" s="134">
        <v>10</v>
      </c>
      <c r="M34" s="133">
        <v>6</v>
      </c>
      <c r="N34" s="133">
        <v>992</v>
      </c>
      <c r="O34" s="27">
        <f t="shared" si="9"/>
        <v>1</v>
      </c>
      <c r="P34" s="26">
        <v>1</v>
      </c>
      <c r="Q34" s="26">
        <v>0</v>
      </c>
      <c r="R34" s="27">
        <v>1</v>
      </c>
      <c r="S34" s="11">
        <f t="shared" si="3"/>
        <v>-33</v>
      </c>
      <c r="T34" s="127">
        <f t="shared" si="4"/>
        <v>0</v>
      </c>
      <c r="U34" s="127">
        <f t="shared" si="5"/>
        <v>0</v>
      </c>
      <c r="V34" s="11">
        <f t="shared" si="6"/>
        <v>94</v>
      </c>
      <c r="W34" s="11">
        <f t="shared" si="7"/>
        <v>0</v>
      </c>
    </row>
    <row r="35" spans="1:23" ht="13.5" customHeight="1">
      <c r="A35" s="52" t="s">
        <v>57</v>
      </c>
      <c r="B35" s="27">
        <v>25</v>
      </c>
      <c r="C35" s="27">
        <f t="shared" si="14"/>
        <v>65</v>
      </c>
      <c r="D35" s="27">
        <v>18</v>
      </c>
      <c r="E35" s="27">
        <v>4</v>
      </c>
      <c r="F35" s="27">
        <v>16</v>
      </c>
      <c r="G35" s="26">
        <v>21</v>
      </c>
      <c r="H35" s="27">
        <f t="shared" si="8"/>
        <v>17</v>
      </c>
      <c r="I35" s="109">
        <v>0</v>
      </c>
      <c r="J35" s="109">
        <v>5</v>
      </c>
      <c r="K35" s="109">
        <v>12</v>
      </c>
      <c r="L35" s="134">
        <v>7</v>
      </c>
      <c r="M35" s="133">
        <v>0</v>
      </c>
      <c r="N35" s="29">
        <v>1301</v>
      </c>
      <c r="O35" s="27">
        <f t="shared" si="9"/>
        <v>0</v>
      </c>
      <c r="P35" s="26">
        <v>0</v>
      </c>
      <c r="Q35" s="26">
        <v>0</v>
      </c>
      <c r="R35" s="27">
        <v>0</v>
      </c>
      <c r="S35" s="11">
        <f t="shared" si="3"/>
        <v>-24</v>
      </c>
      <c r="T35" s="127">
        <f t="shared" si="4"/>
        <v>0</v>
      </c>
      <c r="U35" s="127">
        <f t="shared" si="5"/>
        <v>0</v>
      </c>
      <c r="V35" s="11">
        <f t="shared" si="6"/>
        <v>65</v>
      </c>
      <c r="W35" s="11">
        <f t="shared" si="7"/>
        <v>0</v>
      </c>
    </row>
    <row r="36" spans="1:23" ht="13.5" customHeight="1">
      <c r="A36" s="52" t="s">
        <v>25</v>
      </c>
      <c r="B36" s="27">
        <v>26</v>
      </c>
      <c r="C36" s="27">
        <f t="shared" si="14"/>
        <v>103</v>
      </c>
      <c r="D36" s="27">
        <v>16</v>
      </c>
      <c r="E36" s="27">
        <v>5</v>
      </c>
      <c r="F36" s="27">
        <v>32</v>
      </c>
      <c r="G36" s="26">
        <v>35</v>
      </c>
      <c r="H36" s="27">
        <f t="shared" si="8"/>
        <v>25</v>
      </c>
      <c r="I36" s="109">
        <v>1</v>
      </c>
      <c r="J36" s="109">
        <v>6</v>
      </c>
      <c r="K36" s="109">
        <v>18</v>
      </c>
      <c r="L36" s="134">
        <v>6</v>
      </c>
      <c r="M36" s="133">
        <v>10</v>
      </c>
      <c r="N36" s="29">
        <v>1802</v>
      </c>
      <c r="O36" s="27">
        <f t="shared" si="9"/>
        <v>1</v>
      </c>
      <c r="P36" s="26">
        <v>0</v>
      </c>
      <c r="Q36" s="26">
        <v>0</v>
      </c>
      <c r="R36" s="27">
        <v>1</v>
      </c>
      <c r="S36" s="11">
        <f t="shared" si="3"/>
        <v>-31</v>
      </c>
      <c r="T36" s="127">
        <f t="shared" si="4"/>
        <v>0</v>
      </c>
      <c r="U36" s="127">
        <f t="shared" si="5"/>
        <v>0</v>
      </c>
      <c r="V36" s="11">
        <f t="shared" si="6"/>
        <v>103</v>
      </c>
      <c r="W36" s="11">
        <f t="shared" si="7"/>
        <v>0</v>
      </c>
    </row>
    <row r="37" spans="1:23" ht="13.5" customHeight="1">
      <c r="A37" s="57" t="s">
        <v>23</v>
      </c>
      <c r="B37" s="27">
        <v>27</v>
      </c>
      <c r="C37" s="87">
        <f>E37+F37+G37+H37+L37</f>
        <v>718</v>
      </c>
      <c r="D37" s="87">
        <v>214</v>
      </c>
      <c r="E37" s="87">
        <v>127</v>
      </c>
      <c r="F37" s="87">
        <v>257</v>
      </c>
      <c r="G37" s="88">
        <v>312</v>
      </c>
      <c r="H37" s="87">
        <v>0</v>
      </c>
      <c r="I37" s="109">
        <v>0</v>
      </c>
      <c r="J37" s="109">
        <v>0</v>
      </c>
      <c r="K37" s="109">
        <v>0</v>
      </c>
      <c r="L37" s="116">
        <v>22</v>
      </c>
      <c r="M37" s="132">
        <v>0</v>
      </c>
      <c r="N37" s="90">
        <v>322</v>
      </c>
      <c r="O37" s="87">
        <f t="shared" si="9"/>
        <v>97</v>
      </c>
      <c r="P37" s="88">
        <v>24</v>
      </c>
      <c r="Q37" s="88">
        <v>56</v>
      </c>
      <c r="R37" s="87">
        <v>41</v>
      </c>
      <c r="S37" s="11">
        <f t="shared" si="3"/>
        <v>-22</v>
      </c>
      <c r="T37" s="127">
        <f t="shared" si="4"/>
        <v>0</v>
      </c>
      <c r="U37" s="127">
        <f t="shared" si="5"/>
        <v>0</v>
      </c>
      <c r="V37" s="11">
        <f t="shared" si="6"/>
        <v>718</v>
      </c>
      <c r="W37" s="11">
        <f t="shared" si="7"/>
        <v>0</v>
      </c>
    </row>
    <row r="38" spans="1:23" s="45" customFormat="1" ht="18.75" customHeight="1">
      <c r="A38" s="47" t="s">
        <v>140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96"/>
      <c r="M38" s="48"/>
      <c r="N38" s="96"/>
    </row>
    <row r="39" spans="1:23" ht="9.75" customHeight="1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95"/>
      <c r="M39" s="13"/>
      <c r="N39" s="95"/>
    </row>
    <row r="40" spans="1:23" ht="12" customHeigh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95"/>
      <c r="M40" s="13"/>
      <c r="N40" s="95"/>
    </row>
    <row r="41" spans="1:23" ht="15" customHeight="1">
      <c r="B41" s="13"/>
      <c r="C41" s="16"/>
      <c r="D41" s="16"/>
      <c r="E41" s="16" t="s">
        <v>26</v>
      </c>
      <c r="F41" s="16"/>
      <c r="G41" s="16"/>
      <c r="H41" s="16"/>
      <c r="I41" s="13"/>
      <c r="J41" s="13"/>
      <c r="K41" s="13"/>
      <c r="L41" s="95"/>
      <c r="M41" s="13"/>
      <c r="N41" s="95"/>
    </row>
    <row r="42" spans="1:23" ht="24" customHeight="1">
      <c r="B42" s="13"/>
      <c r="C42" s="118"/>
      <c r="D42" s="118"/>
      <c r="E42" s="15"/>
      <c r="F42" s="13"/>
      <c r="G42" s="13"/>
      <c r="H42" s="13"/>
      <c r="I42" s="13"/>
      <c r="J42" s="13"/>
      <c r="K42" s="13"/>
      <c r="L42" s="95"/>
      <c r="M42" s="13"/>
      <c r="N42" s="95"/>
    </row>
    <row r="43" spans="1:23" ht="15" customHeight="1">
      <c r="B43" s="13"/>
      <c r="C43" s="118"/>
      <c r="D43" s="13"/>
      <c r="E43" s="16" t="s">
        <v>27</v>
      </c>
      <c r="F43" s="13"/>
      <c r="G43" s="13"/>
      <c r="H43" s="13"/>
      <c r="I43" s="13"/>
      <c r="J43" s="13"/>
      <c r="K43" s="13"/>
      <c r="L43" s="95"/>
      <c r="M43" s="13"/>
      <c r="N43" s="95"/>
    </row>
    <row r="44" spans="1:23" ht="15" customHeight="1">
      <c r="B44" s="13"/>
      <c r="C44" s="118"/>
      <c r="D44" s="118"/>
      <c r="E44" s="13"/>
      <c r="F44" s="13"/>
      <c r="G44" s="13"/>
      <c r="H44" s="13"/>
      <c r="I44" s="13"/>
      <c r="J44" s="13"/>
      <c r="K44" s="13"/>
      <c r="L44" s="95"/>
      <c r="M44" s="13"/>
      <c r="N44" s="95"/>
    </row>
    <row r="45" spans="1:23" ht="15" customHeight="1"/>
    <row r="46" spans="1:23" ht="15" customHeight="1">
      <c r="A46" s="158" t="s">
        <v>72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</row>
    <row r="47" spans="1:23" ht="15" customHeight="1"/>
    <row r="48" spans="1:23" ht="1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</row>
    <row r="49" spans="2:14" ht="15" customHeight="1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</row>
    <row r="50" spans="2:14" ht="15" customHeight="1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</row>
    <row r="51" spans="2:14" ht="15" customHeight="1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</row>
    <row r="52" spans="2:14" ht="15" customHeight="1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</row>
    <row r="53" spans="2:14">
      <c r="B53" s="13"/>
      <c r="C53" s="13"/>
      <c r="D53" s="13"/>
      <c r="I53" s="13"/>
      <c r="J53" s="13"/>
      <c r="K53" s="13"/>
      <c r="L53" s="95"/>
      <c r="M53" s="13"/>
      <c r="N53" s="95"/>
    </row>
    <row r="54" spans="2:14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95"/>
      <c r="M54" s="13"/>
      <c r="N54" s="95"/>
    </row>
  </sheetData>
  <mergeCells count="12">
    <mergeCell ref="A4:R4"/>
    <mergeCell ref="A8:A9"/>
    <mergeCell ref="B8:B9"/>
    <mergeCell ref="C8:C9"/>
    <mergeCell ref="A46:R46"/>
    <mergeCell ref="O8:O9"/>
    <mergeCell ref="R8:R9"/>
    <mergeCell ref="Q8:Q9"/>
    <mergeCell ref="L8:L9"/>
    <mergeCell ref="M8:M9"/>
    <mergeCell ref="N8:N9"/>
    <mergeCell ref="H8:K8"/>
  </mergeCells>
  <printOptions horizontalCentered="1"/>
  <pageMargins left="0.31496062992125984" right="0.19685039370078741" top="0.39370078740157483" bottom="0.39370078740157483" header="0.31496062992125984" footer="0.31496062992125984"/>
  <pageSetup paperSize="9" scale="67" orientation="landscape" r:id="rId1"/>
  <colBreaks count="1" manualBreakCount="1">
    <brk id="18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6"/>
  <sheetViews>
    <sheetView view="pageBreakPreview" topLeftCell="A7" zoomScale="112" zoomScaleNormal="100" zoomScaleSheetLayoutView="112" workbookViewId="0">
      <selection activeCell="D21" sqref="D21"/>
    </sheetView>
  </sheetViews>
  <sheetFormatPr defaultRowHeight="12.75"/>
  <cols>
    <col min="1" max="1" width="32" style="13" customWidth="1"/>
    <col min="2" max="2" width="7" style="13" customWidth="1"/>
    <col min="3" max="3" width="9.7109375" style="13" customWidth="1"/>
    <col min="4" max="4" width="10.28515625" style="13" customWidth="1"/>
    <col min="5" max="5" width="14.42578125" style="13" customWidth="1"/>
    <col min="6" max="6" width="10" style="13" customWidth="1"/>
    <col min="7" max="11" width="12.42578125" style="13" customWidth="1"/>
    <col min="12" max="12" width="9.140625" style="13"/>
    <col min="13" max="13" width="7.7109375" style="13" customWidth="1"/>
    <col min="14" max="14" width="7.140625" style="13" customWidth="1"/>
    <col min="15" max="32" width="2.85546875" style="13" customWidth="1"/>
    <col min="33" max="16384" width="9.140625" style="13"/>
  </cols>
  <sheetData>
    <row r="1" spans="1:35" ht="15" customHeight="1"/>
    <row r="2" spans="1:35" ht="15" customHeight="1"/>
    <row r="3" spans="1:35" ht="13.5" customHeight="1"/>
    <row r="4" spans="1:35" ht="15.75" customHeight="1">
      <c r="A4" s="174" t="s">
        <v>136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35" ht="24" customHeight="1">
      <c r="I5" s="17"/>
      <c r="J5" s="17"/>
      <c r="K5" s="17"/>
    </row>
    <row r="6" spans="1:35" ht="15" customHeight="1">
      <c r="I6" s="17"/>
      <c r="J6" s="17"/>
      <c r="K6" s="17"/>
    </row>
    <row r="7" spans="1:35" ht="19.5" customHeight="1">
      <c r="A7" s="18"/>
      <c r="B7" s="18"/>
      <c r="C7" s="18"/>
      <c r="D7" s="12"/>
    </row>
    <row r="8" spans="1:35" ht="15" customHeight="1">
      <c r="A8" s="153" t="s">
        <v>66</v>
      </c>
      <c r="B8" s="159" t="s">
        <v>1</v>
      </c>
      <c r="C8" s="177" t="s">
        <v>37</v>
      </c>
      <c r="D8" s="126"/>
      <c r="E8" s="19"/>
      <c r="F8" s="126"/>
      <c r="G8" s="178" t="s">
        <v>32</v>
      </c>
      <c r="H8" s="179"/>
      <c r="I8" s="179"/>
      <c r="J8" s="179"/>
      <c r="K8" s="180"/>
      <c r="AI8" s="38"/>
    </row>
    <row r="9" spans="1:35" ht="9.75" customHeight="1">
      <c r="A9" s="175"/>
      <c r="B9" s="160"/>
      <c r="C9" s="167"/>
      <c r="D9" s="181" t="s">
        <v>2</v>
      </c>
      <c r="E9" s="182" t="s">
        <v>79</v>
      </c>
      <c r="F9" s="21"/>
      <c r="G9" s="181" t="s">
        <v>3</v>
      </c>
      <c r="H9" s="167" t="s">
        <v>33</v>
      </c>
      <c r="I9" s="167" t="s">
        <v>34</v>
      </c>
      <c r="J9" s="167" t="s">
        <v>35</v>
      </c>
      <c r="K9" s="167" t="s">
        <v>36</v>
      </c>
    </row>
    <row r="10" spans="1:35" ht="18" customHeight="1">
      <c r="A10" s="154"/>
      <c r="B10" s="176"/>
      <c r="C10" s="167"/>
      <c r="D10" s="181"/>
      <c r="E10" s="183"/>
      <c r="F10" s="30" t="s">
        <v>2</v>
      </c>
      <c r="G10" s="181"/>
      <c r="H10" s="167"/>
      <c r="I10" s="167"/>
      <c r="J10" s="167"/>
      <c r="K10" s="167"/>
      <c r="AF10" s="38"/>
    </row>
    <row r="11" spans="1:35" ht="12.75" customHeight="1">
      <c r="A11" s="31" t="s">
        <v>3</v>
      </c>
      <c r="B11" s="26" t="s">
        <v>4</v>
      </c>
      <c r="C11" s="27">
        <v>1</v>
      </c>
      <c r="D11" s="26">
        <v>2</v>
      </c>
      <c r="E11" s="27">
        <v>3</v>
      </c>
      <c r="F11" s="29">
        <v>4</v>
      </c>
      <c r="G11" s="28">
        <v>5</v>
      </c>
      <c r="H11" s="28">
        <v>6</v>
      </c>
      <c r="I11" s="28">
        <v>7</v>
      </c>
      <c r="J11" s="28">
        <v>8</v>
      </c>
      <c r="K11" s="119">
        <v>9</v>
      </c>
    </row>
    <row r="12" spans="1:35">
      <c r="A12" s="50" t="s">
        <v>99</v>
      </c>
      <c r="B12" s="26">
        <v>1</v>
      </c>
      <c r="C12" s="97">
        <f>+C13+C19+C26+C34+C38</f>
        <v>290831</v>
      </c>
      <c r="D12" s="97">
        <f t="shared" ref="D12:K12" si="0">+D13+D19+D26+D34+D38</f>
        <v>69962</v>
      </c>
      <c r="E12" s="97">
        <f t="shared" si="0"/>
        <v>35174</v>
      </c>
      <c r="F12" s="97">
        <f t="shared" si="0"/>
        <v>18476</v>
      </c>
      <c r="G12" s="97">
        <f t="shared" si="0"/>
        <v>60957</v>
      </c>
      <c r="H12" s="97">
        <f t="shared" si="0"/>
        <v>93128</v>
      </c>
      <c r="I12" s="97">
        <f t="shared" si="0"/>
        <v>71625</v>
      </c>
      <c r="J12" s="97">
        <f t="shared" si="0"/>
        <v>44276</v>
      </c>
      <c r="K12" s="97">
        <f t="shared" si="0"/>
        <v>20845</v>
      </c>
      <c r="L12" s="13">
        <f>SUM(G12:K12)-C12</f>
        <v>0</v>
      </c>
      <c r="N12" s="128"/>
    </row>
    <row r="13" spans="1:35" ht="12.75" customHeight="1">
      <c r="A13" s="51" t="s">
        <v>116</v>
      </c>
      <c r="B13" s="26">
        <v>2</v>
      </c>
      <c r="C13" s="97">
        <f>SUM(C14:C18)</f>
        <v>32510</v>
      </c>
      <c r="D13" s="97">
        <f t="shared" ref="D13:K13" si="1">SUM(D14:D18)</f>
        <v>4277</v>
      </c>
      <c r="E13" s="97">
        <f t="shared" si="1"/>
        <v>1931</v>
      </c>
      <c r="F13" s="97">
        <f t="shared" si="1"/>
        <v>1238</v>
      </c>
      <c r="G13" s="97">
        <f>SUM(G14:G18)</f>
        <v>5406</v>
      </c>
      <c r="H13" s="97">
        <f t="shared" si="1"/>
        <v>9635</v>
      </c>
      <c r="I13" s="97">
        <f t="shared" si="1"/>
        <v>7932</v>
      </c>
      <c r="J13" s="97">
        <f t="shared" si="1"/>
        <v>6350</v>
      </c>
      <c r="K13" s="97">
        <f t="shared" si="1"/>
        <v>3187</v>
      </c>
      <c r="L13" s="13">
        <f>SUM(G13:K13)-C13</f>
        <v>0</v>
      </c>
      <c r="N13" s="128"/>
    </row>
    <row r="14" spans="1:35" ht="12.75" customHeight="1">
      <c r="A14" s="52" t="s">
        <v>5</v>
      </c>
      <c r="B14" s="26">
        <v>3</v>
      </c>
      <c r="C14" s="84">
        <f>G14+H14+I14+J14+K14</f>
        <v>5239</v>
      </c>
      <c r="D14" s="84">
        <v>221</v>
      </c>
      <c r="E14" s="84">
        <v>170</v>
      </c>
      <c r="F14" s="84">
        <v>56</v>
      </c>
      <c r="G14" s="84">
        <v>1410</v>
      </c>
      <c r="H14" s="84">
        <v>1489</v>
      </c>
      <c r="I14" s="84">
        <v>1200</v>
      </c>
      <c r="J14" s="84">
        <v>580</v>
      </c>
      <c r="K14" s="84">
        <v>560</v>
      </c>
      <c r="L14" s="13">
        <f t="shared" ref="L14:L38" si="2">SUM(G14:K14)-C14</f>
        <v>0</v>
      </c>
    </row>
    <row r="15" spans="1:35" ht="12.75" customHeight="1">
      <c r="A15" s="52" t="s">
        <v>6</v>
      </c>
      <c r="B15" s="26">
        <v>4</v>
      </c>
      <c r="C15" s="84">
        <f>G15+H15+I15+J15+K15</f>
        <v>1139</v>
      </c>
      <c r="D15" s="84">
        <v>632</v>
      </c>
      <c r="E15" s="84">
        <v>190</v>
      </c>
      <c r="F15" s="84">
        <v>114</v>
      </c>
      <c r="G15" s="84">
        <v>181</v>
      </c>
      <c r="H15" s="84">
        <v>342</v>
      </c>
      <c r="I15" s="84">
        <v>317</v>
      </c>
      <c r="J15" s="84">
        <v>239</v>
      </c>
      <c r="K15" s="84">
        <v>60</v>
      </c>
      <c r="L15" s="13">
        <f t="shared" si="2"/>
        <v>0</v>
      </c>
    </row>
    <row r="16" spans="1:35" ht="12.75" customHeight="1">
      <c r="A16" s="52" t="s">
        <v>7</v>
      </c>
      <c r="B16" s="26">
        <v>5</v>
      </c>
      <c r="C16" s="84">
        <f>G16+H16+I16+J16+K16</f>
        <v>1735</v>
      </c>
      <c r="D16" s="84">
        <v>147</v>
      </c>
      <c r="E16" s="84">
        <v>62</v>
      </c>
      <c r="F16" s="84">
        <v>43</v>
      </c>
      <c r="G16" s="84">
        <v>160</v>
      </c>
      <c r="H16" s="84">
        <v>311</v>
      </c>
      <c r="I16" s="84">
        <v>572</v>
      </c>
      <c r="J16" s="84">
        <v>580</v>
      </c>
      <c r="K16" s="84">
        <v>112</v>
      </c>
      <c r="L16" s="13">
        <f>SUM(G16:K16)-C16</f>
        <v>0</v>
      </c>
      <c r="M16" s="13">
        <f>SUM(G16:K16)</f>
        <v>1735</v>
      </c>
    </row>
    <row r="17" spans="1:12" ht="12.75" customHeight="1">
      <c r="A17" s="52" t="s">
        <v>8</v>
      </c>
      <c r="B17" s="26">
        <v>6</v>
      </c>
      <c r="C17" s="84">
        <f>G17+H17+I17+J17+K17</f>
        <v>10389</v>
      </c>
      <c r="D17" s="84">
        <v>2076</v>
      </c>
      <c r="E17" s="84">
        <v>1089</v>
      </c>
      <c r="F17" s="84">
        <v>708</v>
      </c>
      <c r="G17" s="84">
        <v>1702</v>
      </c>
      <c r="H17" s="84">
        <v>3294</v>
      </c>
      <c r="I17" s="84">
        <v>2504</v>
      </c>
      <c r="J17" s="84">
        <v>2132</v>
      </c>
      <c r="K17" s="84">
        <v>757</v>
      </c>
      <c r="L17" s="13">
        <f t="shared" si="2"/>
        <v>0</v>
      </c>
    </row>
    <row r="18" spans="1:12" ht="12.75" customHeight="1">
      <c r="A18" s="52" t="s">
        <v>9</v>
      </c>
      <c r="B18" s="26">
        <v>7</v>
      </c>
      <c r="C18" s="84">
        <f>G18+H18+I18+J18+K18</f>
        <v>14008</v>
      </c>
      <c r="D18" s="84">
        <v>1201</v>
      </c>
      <c r="E18" s="84">
        <v>420</v>
      </c>
      <c r="F18" s="84">
        <v>317</v>
      </c>
      <c r="G18" s="84">
        <v>1953</v>
      </c>
      <c r="H18" s="84">
        <v>4199</v>
      </c>
      <c r="I18" s="84">
        <v>3339</v>
      </c>
      <c r="J18" s="84">
        <v>2819</v>
      </c>
      <c r="K18" s="84">
        <v>1698</v>
      </c>
      <c r="L18" s="13">
        <f t="shared" si="2"/>
        <v>0</v>
      </c>
    </row>
    <row r="19" spans="1:12" ht="12.75" customHeight="1">
      <c r="A19" s="53" t="s">
        <v>126</v>
      </c>
      <c r="B19" s="26">
        <v>8</v>
      </c>
      <c r="C19" s="97">
        <f>SUM(C20:C25)</f>
        <v>52683</v>
      </c>
      <c r="D19" s="97">
        <f t="shared" ref="D19:J19" si="3">SUM(D20:D25)</f>
        <v>10877</v>
      </c>
      <c r="E19" s="97">
        <f t="shared" si="3"/>
        <v>6626</v>
      </c>
      <c r="F19" s="97">
        <f t="shared" si="3"/>
        <v>3624</v>
      </c>
      <c r="G19" s="97">
        <f t="shared" si="3"/>
        <v>9371</v>
      </c>
      <c r="H19" s="97">
        <f t="shared" si="3"/>
        <v>18322</v>
      </c>
      <c r="I19" s="97">
        <f t="shared" si="3"/>
        <v>14040</v>
      </c>
      <c r="J19" s="97">
        <f t="shared" si="3"/>
        <v>8202</v>
      </c>
      <c r="K19" s="97">
        <f>SUM(K20:K25)</f>
        <v>2748</v>
      </c>
      <c r="L19" s="13">
        <f t="shared" si="2"/>
        <v>0</v>
      </c>
    </row>
    <row r="20" spans="1:12" ht="12.75" customHeight="1">
      <c r="A20" s="52" t="s">
        <v>10</v>
      </c>
      <c r="B20" s="26">
        <v>9</v>
      </c>
      <c r="C20" s="84">
        <f>G20+H20+I20+J20+K20</f>
        <v>25586</v>
      </c>
      <c r="D20" s="84">
        <v>4592</v>
      </c>
      <c r="E20" s="84">
        <v>3095</v>
      </c>
      <c r="F20" s="84">
        <v>1643</v>
      </c>
      <c r="G20" s="84">
        <v>4706</v>
      </c>
      <c r="H20" s="84">
        <v>9538</v>
      </c>
      <c r="I20" s="84">
        <v>6925</v>
      </c>
      <c r="J20" s="84">
        <v>3495</v>
      </c>
      <c r="K20" s="84">
        <v>922</v>
      </c>
      <c r="L20" s="13">
        <f t="shared" si="2"/>
        <v>0</v>
      </c>
    </row>
    <row r="21" spans="1:12" ht="12.75" customHeight="1">
      <c r="A21" s="52" t="s">
        <v>11</v>
      </c>
      <c r="B21" s="26">
        <v>10</v>
      </c>
      <c r="C21" s="135">
        <f t="shared" ref="C21:C25" si="4">G21+H21+I21+J21+K21</f>
        <v>45</v>
      </c>
      <c r="D21" s="135">
        <v>27</v>
      </c>
      <c r="E21" s="135">
        <v>18</v>
      </c>
      <c r="F21" s="135">
        <v>12</v>
      </c>
      <c r="G21" s="135">
        <v>15</v>
      </c>
      <c r="H21" s="135">
        <v>9</v>
      </c>
      <c r="I21" s="135">
        <v>19</v>
      </c>
      <c r="J21" s="135">
        <v>2</v>
      </c>
      <c r="K21" s="135">
        <v>0</v>
      </c>
      <c r="L21" s="13">
        <f t="shared" si="2"/>
        <v>0</v>
      </c>
    </row>
    <row r="22" spans="1:12" ht="12.75" customHeight="1">
      <c r="A22" s="52" t="s">
        <v>12</v>
      </c>
      <c r="B22" s="26">
        <v>11</v>
      </c>
      <c r="C22" s="84">
        <f t="shared" si="4"/>
        <v>6237</v>
      </c>
      <c r="D22" s="84">
        <v>1602</v>
      </c>
      <c r="E22" s="84">
        <v>1134</v>
      </c>
      <c r="F22" s="84">
        <v>628</v>
      </c>
      <c r="G22" s="84">
        <v>1131</v>
      </c>
      <c r="H22" s="84">
        <v>2132</v>
      </c>
      <c r="I22" s="84">
        <v>1665</v>
      </c>
      <c r="J22" s="84">
        <v>916</v>
      </c>
      <c r="K22" s="84">
        <v>393</v>
      </c>
      <c r="L22" s="13">
        <f t="shared" si="2"/>
        <v>0</v>
      </c>
    </row>
    <row r="23" spans="1:12" ht="12.75" customHeight="1">
      <c r="A23" s="52" t="s">
        <v>13</v>
      </c>
      <c r="B23" s="26">
        <v>12</v>
      </c>
      <c r="C23" s="84">
        <f t="shared" si="4"/>
        <v>9671</v>
      </c>
      <c r="D23" s="84">
        <v>914</v>
      </c>
      <c r="E23" s="84">
        <v>485</v>
      </c>
      <c r="F23" s="84">
        <v>303</v>
      </c>
      <c r="G23" s="84">
        <v>1023</v>
      </c>
      <c r="H23" s="84">
        <v>2694</v>
      </c>
      <c r="I23" s="84">
        <v>2474</v>
      </c>
      <c r="J23" s="84">
        <v>2239</v>
      </c>
      <c r="K23" s="84">
        <v>1241</v>
      </c>
      <c r="L23" s="13">
        <f t="shared" si="2"/>
        <v>0</v>
      </c>
    </row>
    <row r="24" spans="1:12" ht="12.75" customHeight="1">
      <c r="A24" s="52" t="s">
        <v>14</v>
      </c>
      <c r="B24" s="26">
        <v>13</v>
      </c>
      <c r="C24" s="84">
        <f t="shared" si="4"/>
        <v>2566</v>
      </c>
      <c r="D24" s="84">
        <v>866</v>
      </c>
      <c r="E24" s="84">
        <v>512</v>
      </c>
      <c r="F24" s="84">
        <v>306</v>
      </c>
      <c r="G24" s="84">
        <v>586</v>
      </c>
      <c r="H24" s="84">
        <v>814</v>
      </c>
      <c r="I24" s="84">
        <v>732</v>
      </c>
      <c r="J24" s="84">
        <v>357</v>
      </c>
      <c r="K24" s="84">
        <v>77</v>
      </c>
      <c r="L24" s="13">
        <f t="shared" si="2"/>
        <v>0</v>
      </c>
    </row>
    <row r="25" spans="1:12" ht="12.75" customHeight="1">
      <c r="A25" s="54" t="s">
        <v>15</v>
      </c>
      <c r="B25" s="26">
        <v>14</v>
      </c>
      <c r="C25" s="84">
        <f t="shared" si="4"/>
        <v>8578</v>
      </c>
      <c r="D25" s="84">
        <v>2876</v>
      </c>
      <c r="E25" s="84">
        <v>1382</v>
      </c>
      <c r="F25" s="84">
        <v>732</v>
      </c>
      <c r="G25" s="84">
        <v>1910</v>
      </c>
      <c r="H25" s="84">
        <v>3135</v>
      </c>
      <c r="I25" s="84">
        <v>2225</v>
      </c>
      <c r="J25" s="84">
        <v>1193</v>
      </c>
      <c r="K25" s="84">
        <v>115</v>
      </c>
      <c r="L25" s="13">
        <f t="shared" si="2"/>
        <v>0</v>
      </c>
    </row>
    <row r="26" spans="1:12" ht="12.75" customHeight="1">
      <c r="A26" s="55" t="s">
        <v>125</v>
      </c>
      <c r="B26" s="26">
        <v>15</v>
      </c>
      <c r="C26" s="97">
        <f>SUM(C27:C33)</f>
        <v>55449</v>
      </c>
      <c r="D26" s="97">
        <f t="shared" ref="D26:K26" si="5">SUM(D27:D33)</f>
        <v>12737</v>
      </c>
      <c r="E26" s="97">
        <f t="shared" si="5"/>
        <v>6898</v>
      </c>
      <c r="F26" s="97">
        <f t="shared" si="5"/>
        <v>3783</v>
      </c>
      <c r="G26" s="97">
        <f t="shared" si="5"/>
        <v>11308</v>
      </c>
      <c r="H26" s="97">
        <f t="shared" si="5"/>
        <v>17478</v>
      </c>
      <c r="I26" s="97">
        <f t="shared" si="5"/>
        <v>13193</v>
      </c>
      <c r="J26" s="97">
        <f t="shared" si="5"/>
        <v>9222</v>
      </c>
      <c r="K26" s="97">
        <f t="shared" si="5"/>
        <v>4248</v>
      </c>
      <c r="L26" s="13">
        <f t="shared" si="2"/>
        <v>0</v>
      </c>
    </row>
    <row r="27" spans="1:12" ht="12.75" customHeight="1">
      <c r="A27" s="54" t="s">
        <v>16</v>
      </c>
      <c r="B27" s="26">
        <v>16</v>
      </c>
      <c r="C27" s="84">
        <f>G27+H27+I27+J27+K27</f>
        <v>3138</v>
      </c>
      <c r="D27" s="84">
        <v>1600</v>
      </c>
      <c r="E27" s="84">
        <v>1163</v>
      </c>
      <c r="F27" s="84">
        <v>600</v>
      </c>
      <c r="G27" s="84">
        <v>541</v>
      </c>
      <c r="H27" s="84">
        <v>1001</v>
      </c>
      <c r="I27" s="84">
        <v>944</v>
      </c>
      <c r="J27" s="84">
        <v>486</v>
      </c>
      <c r="K27" s="84">
        <v>166</v>
      </c>
      <c r="L27" s="13">
        <f t="shared" si="2"/>
        <v>0</v>
      </c>
    </row>
    <row r="28" spans="1:12" ht="12.75" customHeight="1">
      <c r="A28" s="52" t="s">
        <v>17</v>
      </c>
      <c r="B28" s="26">
        <v>17</v>
      </c>
      <c r="C28" s="84">
        <f>G28+H28+I28+J28+K28</f>
        <v>16115</v>
      </c>
      <c r="D28" s="84">
        <v>1262</v>
      </c>
      <c r="E28" s="84">
        <v>582</v>
      </c>
      <c r="F28" s="84">
        <v>418</v>
      </c>
      <c r="G28" s="84">
        <v>2750</v>
      </c>
      <c r="H28" s="84">
        <v>5544</v>
      </c>
      <c r="I28" s="84">
        <v>3860</v>
      </c>
      <c r="J28" s="84">
        <v>3006</v>
      </c>
      <c r="K28" s="84">
        <v>955</v>
      </c>
      <c r="L28" s="13">
        <f t="shared" si="2"/>
        <v>0</v>
      </c>
    </row>
    <row r="29" spans="1:12" ht="12.75" customHeight="1">
      <c r="A29" s="52" t="s">
        <v>18</v>
      </c>
      <c r="B29" s="26">
        <v>18</v>
      </c>
      <c r="C29" s="84">
        <f t="shared" ref="C29:C37" si="6">G29+H29+I29+J29+K29</f>
        <v>7925</v>
      </c>
      <c r="D29" s="84">
        <v>4155</v>
      </c>
      <c r="E29" s="84">
        <v>2370</v>
      </c>
      <c r="F29" s="84">
        <v>1422</v>
      </c>
      <c r="G29" s="84">
        <v>2774</v>
      </c>
      <c r="H29" s="84">
        <v>2377</v>
      </c>
      <c r="I29" s="84">
        <v>1585</v>
      </c>
      <c r="J29" s="84">
        <v>836</v>
      </c>
      <c r="K29" s="84">
        <v>353</v>
      </c>
      <c r="L29" s="13">
        <f t="shared" si="2"/>
        <v>0</v>
      </c>
    </row>
    <row r="30" spans="1:12" ht="12.75" customHeight="1">
      <c r="A30" s="52" t="s">
        <v>19</v>
      </c>
      <c r="B30" s="26">
        <v>19</v>
      </c>
      <c r="C30" s="84">
        <f t="shared" si="6"/>
        <v>2009</v>
      </c>
      <c r="D30" s="84">
        <v>1764</v>
      </c>
      <c r="E30" s="84">
        <v>86</v>
      </c>
      <c r="F30" s="84">
        <v>30</v>
      </c>
      <c r="G30" s="84">
        <v>1141</v>
      </c>
      <c r="H30" s="84">
        <v>514</v>
      </c>
      <c r="I30" s="84">
        <v>269</v>
      </c>
      <c r="J30" s="84">
        <v>72</v>
      </c>
      <c r="K30" s="84">
        <v>13</v>
      </c>
      <c r="L30" s="13">
        <f t="shared" si="2"/>
        <v>0</v>
      </c>
    </row>
    <row r="31" spans="1:12" ht="12.75" customHeight="1">
      <c r="A31" s="52" t="s">
        <v>20</v>
      </c>
      <c r="B31" s="26">
        <v>20</v>
      </c>
      <c r="C31" s="84">
        <f t="shared" si="6"/>
        <v>1641</v>
      </c>
      <c r="D31" s="84">
        <v>930</v>
      </c>
      <c r="E31" s="84">
        <v>539</v>
      </c>
      <c r="F31" s="84">
        <v>293</v>
      </c>
      <c r="G31" s="84">
        <v>391</v>
      </c>
      <c r="H31" s="84">
        <v>539</v>
      </c>
      <c r="I31" s="84">
        <v>518</v>
      </c>
      <c r="J31" s="84">
        <v>171</v>
      </c>
      <c r="K31" s="84">
        <v>22</v>
      </c>
      <c r="L31" s="13">
        <f t="shared" si="2"/>
        <v>0</v>
      </c>
    </row>
    <row r="32" spans="1:12" ht="12.75" customHeight="1">
      <c r="A32" s="52" t="s">
        <v>21</v>
      </c>
      <c r="B32" s="26">
        <v>21</v>
      </c>
      <c r="C32" s="84">
        <f t="shared" si="6"/>
        <v>6273</v>
      </c>
      <c r="D32" s="84">
        <v>1158</v>
      </c>
      <c r="E32" s="84">
        <v>518</v>
      </c>
      <c r="F32" s="84">
        <v>353</v>
      </c>
      <c r="G32" s="84">
        <v>1215</v>
      </c>
      <c r="H32" s="84">
        <v>1955</v>
      </c>
      <c r="I32" s="84">
        <v>1504</v>
      </c>
      <c r="J32" s="84">
        <v>1026</v>
      </c>
      <c r="K32" s="84">
        <v>573</v>
      </c>
      <c r="L32" s="13">
        <f t="shared" si="2"/>
        <v>0</v>
      </c>
    </row>
    <row r="33" spans="1:12" ht="12.75" customHeight="1">
      <c r="A33" s="52" t="s">
        <v>22</v>
      </c>
      <c r="B33" s="26">
        <v>22</v>
      </c>
      <c r="C33" s="84">
        <f t="shared" si="6"/>
        <v>18348</v>
      </c>
      <c r="D33" s="84">
        <v>1868</v>
      </c>
      <c r="E33" s="84">
        <v>1640</v>
      </c>
      <c r="F33" s="84">
        <v>667</v>
      </c>
      <c r="G33" s="84">
        <v>2496</v>
      </c>
      <c r="H33" s="84">
        <v>5548</v>
      </c>
      <c r="I33" s="84">
        <v>4513</v>
      </c>
      <c r="J33" s="84">
        <v>3625</v>
      </c>
      <c r="K33" s="84">
        <v>2166</v>
      </c>
      <c r="L33" s="13">
        <f t="shared" si="2"/>
        <v>0</v>
      </c>
    </row>
    <row r="34" spans="1:12" ht="12.75" customHeight="1">
      <c r="A34" s="56" t="s">
        <v>127</v>
      </c>
      <c r="B34" s="26">
        <v>23</v>
      </c>
      <c r="C34" s="97">
        <f>SUM(C35:C37)</f>
        <v>13016</v>
      </c>
      <c r="D34" s="97">
        <f t="shared" ref="D34:K34" si="7">SUM(D35:D37)</f>
        <v>2910</v>
      </c>
      <c r="E34" s="97">
        <f t="shared" si="7"/>
        <v>1849</v>
      </c>
      <c r="F34" s="97">
        <f t="shared" si="7"/>
        <v>990</v>
      </c>
      <c r="G34" s="97">
        <f t="shared" si="7"/>
        <v>2782</v>
      </c>
      <c r="H34" s="97">
        <f t="shared" si="7"/>
        <v>4354</v>
      </c>
      <c r="I34" s="97">
        <f t="shared" si="7"/>
        <v>3409</v>
      </c>
      <c r="J34" s="97">
        <f t="shared" si="7"/>
        <v>1752</v>
      </c>
      <c r="K34" s="97">
        <f t="shared" si="7"/>
        <v>719</v>
      </c>
      <c r="L34" s="13">
        <f t="shared" si="2"/>
        <v>0</v>
      </c>
    </row>
    <row r="35" spans="1:12" ht="12.75" customHeight="1">
      <c r="A35" s="52" t="s">
        <v>24</v>
      </c>
      <c r="B35" s="26">
        <v>24</v>
      </c>
      <c r="C35" s="84">
        <f t="shared" si="6"/>
        <v>966</v>
      </c>
      <c r="D35" s="84">
        <v>483</v>
      </c>
      <c r="E35" s="84">
        <v>275</v>
      </c>
      <c r="F35" s="84">
        <v>156</v>
      </c>
      <c r="G35" s="84">
        <v>317</v>
      </c>
      <c r="H35" s="84">
        <v>360</v>
      </c>
      <c r="I35" s="84">
        <v>200</v>
      </c>
      <c r="J35" s="84">
        <v>80</v>
      </c>
      <c r="K35" s="84">
        <v>9</v>
      </c>
      <c r="L35" s="13">
        <f t="shared" si="2"/>
        <v>0</v>
      </c>
    </row>
    <row r="36" spans="1:12" ht="12.75" customHeight="1">
      <c r="A36" s="52" t="s">
        <v>57</v>
      </c>
      <c r="B36" s="26">
        <v>25</v>
      </c>
      <c r="C36" s="84">
        <f>G36+H36+I36+J36+K36</f>
        <v>1152</v>
      </c>
      <c r="D36" s="84">
        <v>363</v>
      </c>
      <c r="E36" s="84">
        <v>238</v>
      </c>
      <c r="F36" s="84">
        <v>108</v>
      </c>
      <c r="G36" s="84">
        <v>237</v>
      </c>
      <c r="H36" s="84">
        <v>186</v>
      </c>
      <c r="I36" s="84">
        <v>518</v>
      </c>
      <c r="J36" s="84">
        <v>130</v>
      </c>
      <c r="K36" s="84">
        <v>81</v>
      </c>
      <c r="L36" s="13">
        <f t="shared" si="2"/>
        <v>0</v>
      </c>
    </row>
    <row r="37" spans="1:12" ht="12.75" customHeight="1">
      <c r="A37" s="52" t="s">
        <v>25</v>
      </c>
      <c r="B37" s="26">
        <v>26</v>
      </c>
      <c r="C37" s="84">
        <f t="shared" si="6"/>
        <v>10898</v>
      </c>
      <c r="D37" s="84">
        <v>2064</v>
      </c>
      <c r="E37" s="84">
        <v>1336</v>
      </c>
      <c r="F37" s="84">
        <v>726</v>
      </c>
      <c r="G37" s="84">
        <v>2228</v>
      </c>
      <c r="H37" s="84">
        <v>3808</v>
      </c>
      <c r="I37" s="84">
        <v>2691</v>
      </c>
      <c r="J37" s="84">
        <v>1542</v>
      </c>
      <c r="K37" s="84">
        <v>629</v>
      </c>
      <c r="L37" s="13">
        <f t="shared" si="2"/>
        <v>0</v>
      </c>
    </row>
    <row r="38" spans="1:12" ht="12.75" customHeight="1">
      <c r="A38" s="57" t="s">
        <v>23</v>
      </c>
      <c r="B38" s="26">
        <v>27</v>
      </c>
      <c r="C38" s="97">
        <f>G38+H38+I38+J38+K38</f>
        <v>137173</v>
      </c>
      <c r="D38" s="97">
        <v>39161</v>
      </c>
      <c r="E38" s="97">
        <v>17870</v>
      </c>
      <c r="F38" s="97">
        <v>8841</v>
      </c>
      <c r="G38" s="97">
        <v>32090</v>
      </c>
      <c r="H38" s="97">
        <v>43339</v>
      </c>
      <c r="I38" s="97">
        <v>33051</v>
      </c>
      <c r="J38" s="97">
        <v>18750</v>
      </c>
      <c r="K38" s="97">
        <v>9943</v>
      </c>
      <c r="L38" s="13">
        <f t="shared" si="2"/>
        <v>0</v>
      </c>
    </row>
    <row r="39" spans="1:12" ht="15" customHeight="1">
      <c r="A39" s="47" t="s">
        <v>113</v>
      </c>
    </row>
    <row r="40" spans="1:12" ht="16.5" customHeight="1"/>
    <row r="41" spans="1:12" ht="14.25" customHeight="1">
      <c r="B41" s="22" t="s">
        <v>26</v>
      </c>
      <c r="D41" s="22"/>
      <c r="E41" s="22"/>
      <c r="F41" s="22"/>
      <c r="G41" s="15"/>
      <c r="H41" s="15"/>
      <c r="I41" s="15"/>
    </row>
    <row r="42" spans="1:12" ht="14.25" customHeight="1">
      <c r="D42" s="22"/>
      <c r="E42" s="22"/>
      <c r="F42" s="22"/>
      <c r="G42" s="15"/>
      <c r="H42" s="15"/>
      <c r="I42" s="15"/>
    </row>
    <row r="43" spans="1:12" ht="14.25" customHeight="1">
      <c r="B43" s="22" t="s">
        <v>27</v>
      </c>
      <c r="D43" s="23"/>
      <c r="I43" s="15"/>
    </row>
    <row r="44" spans="1:12" ht="14.25" customHeight="1">
      <c r="B44" s="23"/>
      <c r="H44" s="14"/>
      <c r="I44" s="15"/>
    </row>
    <row r="45" spans="1:12" ht="14.25" customHeight="1">
      <c r="C45" s="23"/>
      <c r="D45" s="23"/>
      <c r="I45" s="15"/>
    </row>
    <row r="46" spans="1:12" ht="30.75" customHeight="1">
      <c r="A46" s="173" t="s">
        <v>72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</row>
  </sheetData>
  <mergeCells count="13">
    <mergeCell ref="A46:K46"/>
    <mergeCell ref="K9:K10"/>
    <mergeCell ref="A4:K4"/>
    <mergeCell ref="A8:A10"/>
    <mergeCell ref="B8:B10"/>
    <mergeCell ref="C8:C10"/>
    <mergeCell ref="G8:K8"/>
    <mergeCell ref="D9:D10"/>
    <mergeCell ref="E9:E10"/>
    <mergeCell ref="G9:G10"/>
    <mergeCell ref="H9:H10"/>
    <mergeCell ref="I9:I10"/>
    <mergeCell ref="J9:J10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G45"/>
  <sheetViews>
    <sheetView view="pageBreakPreview" topLeftCell="A4" zoomScale="98" zoomScaleNormal="100" zoomScaleSheetLayoutView="98" workbookViewId="0">
      <selection activeCell="J34" sqref="J34"/>
    </sheetView>
  </sheetViews>
  <sheetFormatPr defaultRowHeight="12.75"/>
  <cols>
    <col min="1" max="1" width="32.140625" style="13" customWidth="1"/>
    <col min="2" max="2" width="7" style="13" customWidth="1"/>
    <col min="3" max="3" width="15.140625" style="13" customWidth="1"/>
    <col min="4" max="4" width="17.85546875" style="13" customWidth="1"/>
    <col min="5" max="5" width="19.5703125" style="13" customWidth="1"/>
    <col min="6" max="7" width="14.42578125" style="13" customWidth="1"/>
    <col min="8" max="8" width="13.140625" style="13" customWidth="1"/>
    <col min="9" max="9" width="14.42578125" style="13" customWidth="1"/>
    <col min="10" max="10" width="17.7109375" style="13" customWidth="1"/>
    <col min="11" max="11" width="9.85546875" style="13" customWidth="1"/>
    <col min="12" max="30" width="2.85546875" style="13" customWidth="1"/>
    <col min="31" max="16384" width="9.140625" style="13"/>
  </cols>
  <sheetData>
    <row r="1" spans="1:33" ht="15" customHeight="1"/>
    <row r="2" spans="1:33" ht="15" customHeight="1"/>
    <row r="3" spans="1:33" ht="13.5" customHeight="1"/>
    <row r="4" spans="1:33" ht="15.75" customHeight="1">
      <c r="A4" s="174" t="s">
        <v>135</v>
      </c>
      <c r="B4" s="174"/>
      <c r="C4" s="174"/>
      <c r="D4" s="174"/>
      <c r="E4" s="174"/>
      <c r="F4" s="174"/>
      <c r="G4" s="174"/>
      <c r="H4" s="174"/>
      <c r="I4" s="174"/>
      <c r="J4" s="174"/>
    </row>
    <row r="5" spans="1:33" ht="24" customHeight="1">
      <c r="I5" s="17"/>
      <c r="J5" s="17"/>
    </row>
    <row r="6" spans="1:33" ht="15" customHeight="1">
      <c r="I6" s="17"/>
      <c r="J6" s="17"/>
    </row>
    <row r="7" spans="1:33" ht="19.5" customHeight="1">
      <c r="A7" s="18"/>
      <c r="B7" s="18"/>
      <c r="C7" s="18"/>
      <c r="D7" s="12"/>
    </row>
    <row r="8" spans="1:33" ht="15" customHeight="1">
      <c r="A8" s="150" t="s">
        <v>66</v>
      </c>
      <c r="B8" s="159" t="s">
        <v>1</v>
      </c>
      <c r="C8" s="167" t="s">
        <v>37</v>
      </c>
      <c r="D8" s="184" t="s">
        <v>92</v>
      </c>
      <c r="E8" s="184"/>
      <c r="F8" s="184"/>
      <c r="G8" s="184"/>
      <c r="H8" s="184"/>
      <c r="I8" s="184"/>
      <c r="J8" s="184"/>
      <c r="AG8" s="38"/>
    </row>
    <row r="9" spans="1:33" ht="33" customHeight="1">
      <c r="A9" s="185"/>
      <c r="B9" s="160"/>
      <c r="C9" s="167"/>
      <c r="D9" s="105" t="s">
        <v>60</v>
      </c>
      <c r="E9" s="58" t="s">
        <v>61</v>
      </c>
      <c r="F9" s="58" t="s">
        <v>62</v>
      </c>
      <c r="G9" s="58" t="s">
        <v>63</v>
      </c>
      <c r="H9" s="58" t="s">
        <v>95</v>
      </c>
      <c r="I9" s="58" t="s">
        <v>64</v>
      </c>
      <c r="J9" s="58" t="s">
        <v>65</v>
      </c>
    </row>
    <row r="10" spans="1:33" ht="12.75" customHeight="1">
      <c r="A10" s="43" t="s">
        <v>58</v>
      </c>
      <c r="B10" s="26" t="s">
        <v>4</v>
      </c>
      <c r="C10" s="27">
        <v>1</v>
      </c>
      <c r="D10" s="27">
        <v>2</v>
      </c>
      <c r="E10" s="27">
        <v>3</v>
      </c>
      <c r="F10" s="29">
        <v>4</v>
      </c>
      <c r="G10" s="106">
        <v>5</v>
      </c>
      <c r="H10" s="106">
        <v>6</v>
      </c>
      <c r="I10" s="106">
        <v>7</v>
      </c>
      <c r="J10" s="106">
        <v>9</v>
      </c>
    </row>
    <row r="11" spans="1:33" ht="12.75" customHeight="1">
      <c r="A11" s="50" t="s">
        <v>99</v>
      </c>
      <c r="B11" s="26">
        <v>1</v>
      </c>
      <c r="C11" s="97">
        <f>+C12+C18+C25+C33+C37</f>
        <v>152567</v>
      </c>
      <c r="D11" s="97">
        <f t="shared" ref="D11:J11" si="0">+D12+D18+D25+D33+D37</f>
        <v>36086</v>
      </c>
      <c r="E11" s="97">
        <f t="shared" si="0"/>
        <v>18005</v>
      </c>
      <c r="F11" s="97">
        <f t="shared" si="0"/>
        <v>77946</v>
      </c>
      <c r="G11" s="97">
        <f t="shared" si="0"/>
        <v>19224</v>
      </c>
      <c r="H11" s="97">
        <f t="shared" si="0"/>
        <v>93</v>
      </c>
      <c r="I11" s="97">
        <f t="shared" si="0"/>
        <v>17</v>
      </c>
      <c r="J11" s="97">
        <f t="shared" si="0"/>
        <v>1196</v>
      </c>
      <c r="K11" s="13">
        <f>SUM(D11:J11)-C11</f>
        <v>0</v>
      </c>
    </row>
    <row r="12" spans="1:33">
      <c r="A12" s="51" t="s">
        <v>116</v>
      </c>
      <c r="B12" s="26">
        <v>2</v>
      </c>
      <c r="C12" s="97">
        <f>SUM(C13:C17)</f>
        <v>28404</v>
      </c>
      <c r="D12" s="97">
        <f t="shared" ref="D12:J12" si="1">SUM(D13:D17)</f>
        <v>7196</v>
      </c>
      <c r="E12" s="97">
        <f t="shared" si="1"/>
        <v>3173</v>
      </c>
      <c r="F12" s="97">
        <f t="shared" si="1"/>
        <v>13856</v>
      </c>
      <c r="G12" s="97">
        <f t="shared" si="1"/>
        <v>3901</v>
      </c>
      <c r="H12" s="97">
        <f t="shared" si="1"/>
        <v>20</v>
      </c>
      <c r="I12" s="97">
        <f t="shared" si="1"/>
        <v>6</v>
      </c>
      <c r="J12" s="97">
        <f t="shared" si="1"/>
        <v>252</v>
      </c>
      <c r="K12" s="13">
        <f t="shared" ref="K12:K37" si="2">SUM(D12:J12)-C12</f>
        <v>0</v>
      </c>
    </row>
    <row r="13" spans="1:33" ht="12.75" customHeight="1">
      <c r="A13" s="52" t="s">
        <v>5</v>
      </c>
      <c r="B13" s="26">
        <v>3</v>
      </c>
      <c r="C13" s="84">
        <v>10695</v>
      </c>
      <c r="D13" s="84">
        <v>2776</v>
      </c>
      <c r="E13" s="84">
        <v>916</v>
      </c>
      <c r="F13" s="84">
        <v>6148</v>
      </c>
      <c r="G13" s="84">
        <v>678</v>
      </c>
      <c r="H13" s="84">
        <v>9</v>
      </c>
      <c r="I13" s="84">
        <v>0</v>
      </c>
      <c r="J13" s="84">
        <v>168</v>
      </c>
      <c r="K13" s="13">
        <f t="shared" si="2"/>
        <v>0</v>
      </c>
    </row>
    <row r="14" spans="1:33" ht="12.75" customHeight="1">
      <c r="A14" s="52" t="s">
        <v>6</v>
      </c>
      <c r="B14" s="26">
        <v>4</v>
      </c>
      <c r="C14" s="84">
        <v>643</v>
      </c>
      <c r="D14" s="84">
        <v>55</v>
      </c>
      <c r="E14" s="84">
        <v>266</v>
      </c>
      <c r="F14" s="84">
        <v>225</v>
      </c>
      <c r="G14" s="84">
        <v>97</v>
      </c>
      <c r="H14" s="84">
        <v>0</v>
      </c>
      <c r="I14" s="84">
        <v>0</v>
      </c>
      <c r="J14" s="84">
        <v>0</v>
      </c>
      <c r="K14" s="13">
        <f t="shared" si="2"/>
        <v>0</v>
      </c>
    </row>
    <row r="15" spans="1:33" ht="12.75" customHeight="1">
      <c r="A15" s="52" t="s">
        <v>7</v>
      </c>
      <c r="B15" s="26">
        <v>5</v>
      </c>
      <c r="C15" s="84">
        <v>9440</v>
      </c>
      <c r="D15" s="84">
        <v>2580</v>
      </c>
      <c r="E15" s="84">
        <v>120</v>
      </c>
      <c r="F15" s="84">
        <v>4480</v>
      </c>
      <c r="G15" s="84">
        <v>2200</v>
      </c>
      <c r="H15" s="84">
        <v>0</v>
      </c>
      <c r="I15" s="84">
        <v>0</v>
      </c>
      <c r="J15" s="84">
        <v>60</v>
      </c>
      <c r="K15" s="13">
        <f t="shared" si="2"/>
        <v>0</v>
      </c>
    </row>
    <row r="16" spans="1:33" ht="12.75" customHeight="1">
      <c r="A16" s="52" t="s">
        <v>8</v>
      </c>
      <c r="B16" s="26">
        <v>6</v>
      </c>
      <c r="C16" s="84">
        <v>6719</v>
      </c>
      <c r="D16" s="84">
        <v>1367</v>
      </c>
      <c r="E16" s="84">
        <v>1551</v>
      </c>
      <c r="F16" s="84">
        <v>2895</v>
      </c>
      <c r="G16" s="84">
        <v>881</v>
      </c>
      <c r="H16" s="84">
        <v>5</v>
      </c>
      <c r="I16" s="84">
        <v>0</v>
      </c>
      <c r="J16" s="84">
        <v>20</v>
      </c>
      <c r="K16" s="13">
        <f t="shared" si="2"/>
        <v>0</v>
      </c>
    </row>
    <row r="17" spans="1:11" ht="12.75" customHeight="1">
      <c r="A17" s="52" t="s">
        <v>9</v>
      </c>
      <c r="B17" s="26">
        <v>7</v>
      </c>
      <c r="C17" s="84">
        <v>907</v>
      </c>
      <c r="D17" s="84">
        <v>418</v>
      </c>
      <c r="E17" s="84">
        <v>320</v>
      </c>
      <c r="F17" s="84">
        <v>108</v>
      </c>
      <c r="G17" s="84">
        <v>45</v>
      </c>
      <c r="H17" s="84">
        <v>6</v>
      </c>
      <c r="I17" s="84">
        <v>6</v>
      </c>
      <c r="J17" s="84">
        <v>4</v>
      </c>
      <c r="K17" s="13">
        <f t="shared" si="2"/>
        <v>0</v>
      </c>
    </row>
    <row r="18" spans="1:11" ht="12.75" customHeight="1">
      <c r="A18" s="53" t="s">
        <v>119</v>
      </c>
      <c r="B18" s="26">
        <v>8</v>
      </c>
      <c r="C18" s="97">
        <f>SUM(C19:C24)</f>
        <v>50693</v>
      </c>
      <c r="D18" s="97">
        <f t="shared" ref="D18:J18" si="3">SUM(D19:D24)</f>
        <v>10731</v>
      </c>
      <c r="E18" s="97">
        <f t="shared" si="3"/>
        <v>6707</v>
      </c>
      <c r="F18" s="97">
        <f t="shared" si="3"/>
        <v>23138</v>
      </c>
      <c r="G18" s="97">
        <f t="shared" si="3"/>
        <v>9664</v>
      </c>
      <c r="H18" s="97">
        <f t="shared" si="3"/>
        <v>7</v>
      </c>
      <c r="I18" s="97">
        <f t="shared" si="3"/>
        <v>0</v>
      </c>
      <c r="J18" s="97">
        <f t="shared" si="3"/>
        <v>446</v>
      </c>
      <c r="K18" s="13">
        <f t="shared" si="2"/>
        <v>0</v>
      </c>
    </row>
    <row r="19" spans="1:11" ht="12.75" customHeight="1">
      <c r="A19" s="52" t="s">
        <v>10</v>
      </c>
      <c r="B19" s="26">
        <v>9</v>
      </c>
      <c r="C19" s="84">
        <v>3166</v>
      </c>
      <c r="D19" s="84">
        <v>1047</v>
      </c>
      <c r="E19" s="84">
        <v>522</v>
      </c>
      <c r="F19" s="84">
        <v>942</v>
      </c>
      <c r="G19" s="84">
        <v>651</v>
      </c>
      <c r="H19" s="84">
        <v>0</v>
      </c>
      <c r="I19" s="84">
        <v>0</v>
      </c>
      <c r="J19" s="84">
        <v>4</v>
      </c>
      <c r="K19" s="13">
        <f t="shared" si="2"/>
        <v>0</v>
      </c>
    </row>
    <row r="20" spans="1:11" ht="12.75" customHeight="1">
      <c r="A20" s="52" t="s">
        <v>11</v>
      </c>
      <c r="B20" s="26">
        <v>10</v>
      </c>
      <c r="C20" s="84">
        <v>9976</v>
      </c>
      <c r="D20" s="84">
        <v>3170</v>
      </c>
      <c r="E20" s="84">
        <v>605</v>
      </c>
      <c r="F20" s="84">
        <v>4181</v>
      </c>
      <c r="G20" s="84">
        <v>2020</v>
      </c>
      <c r="H20" s="84">
        <v>0</v>
      </c>
      <c r="I20" s="84">
        <v>0</v>
      </c>
      <c r="J20" s="84">
        <v>0</v>
      </c>
      <c r="K20" s="13">
        <f t="shared" si="2"/>
        <v>0</v>
      </c>
    </row>
    <row r="21" spans="1:11" ht="12.75" customHeight="1">
      <c r="A21" s="52" t="s">
        <v>12</v>
      </c>
      <c r="B21" s="26">
        <v>11</v>
      </c>
      <c r="C21" s="84">
        <v>4759</v>
      </c>
      <c r="D21" s="84">
        <v>1501</v>
      </c>
      <c r="E21" s="84">
        <v>756</v>
      </c>
      <c r="F21" s="84">
        <v>1757</v>
      </c>
      <c r="G21" s="84">
        <v>720</v>
      </c>
      <c r="H21" s="84">
        <v>0</v>
      </c>
      <c r="I21" s="84">
        <v>0</v>
      </c>
      <c r="J21" s="84">
        <v>25</v>
      </c>
      <c r="K21" s="13">
        <f t="shared" si="2"/>
        <v>0</v>
      </c>
    </row>
    <row r="22" spans="1:11" ht="12.75" customHeight="1">
      <c r="A22" s="52" t="s">
        <v>13</v>
      </c>
      <c r="B22" s="26">
        <v>12</v>
      </c>
      <c r="C22" s="84">
        <v>6807</v>
      </c>
      <c r="D22" s="84">
        <v>955</v>
      </c>
      <c r="E22" s="84">
        <v>868</v>
      </c>
      <c r="F22" s="84">
        <v>3283</v>
      </c>
      <c r="G22" s="84">
        <v>1510</v>
      </c>
      <c r="H22" s="84">
        <v>0</v>
      </c>
      <c r="I22" s="84">
        <v>0</v>
      </c>
      <c r="J22" s="84">
        <v>191</v>
      </c>
      <c r="K22" s="13">
        <f t="shared" si="2"/>
        <v>0</v>
      </c>
    </row>
    <row r="23" spans="1:11" ht="12.75" customHeight="1">
      <c r="A23" s="52" t="s">
        <v>14</v>
      </c>
      <c r="B23" s="26">
        <v>13</v>
      </c>
      <c r="C23" s="84">
        <v>8565</v>
      </c>
      <c r="D23" s="84">
        <v>1059</v>
      </c>
      <c r="E23" s="84">
        <v>1502</v>
      </c>
      <c r="F23" s="84">
        <v>4032</v>
      </c>
      <c r="G23" s="84">
        <v>1935</v>
      </c>
      <c r="H23" s="84">
        <v>0</v>
      </c>
      <c r="I23" s="84">
        <v>0</v>
      </c>
      <c r="J23" s="84">
        <v>37</v>
      </c>
      <c r="K23" s="13">
        <f t="shared" si="2"/>
        <v>0</v>
      </c>
    </row>
    <row r="24" spans="1:11" ht="12.75" customHeight="1">
      <c r="A24" s="54" t="s">
        <v>15</v>
      </c>
      <c r="B24" s="26">
        <v>14</v>
      </c>
      <c r="C24" s="84">
        <v>17420</v>
      </c>
      <c r="D24" s="84">
        <v>2999</v>
      </c>
      <c r="E24" s="84">
        <v>2454</v>
      </c>
      <c r="F24" s="84">
        <v>8943</v>
      </c>
      <c r="G24" s="84">
        <v>2828</v>
      </c>
      <c r="H24" s="84">
        <v>7</v>
      </c>
      <c r="I24" s="84">
        <v>0</v>
      </c>
      <c r="J24" s="84">
        <v>189</v>
      </c>
      <c r="K24" s="13">
        <f t="shared" si="2"/>
        <v>0</v>
      </c>
    </row>
    <row r="25" spans="1:11" ht="12.75" customHeight="1">
      <c r="A25" s="55" t="s">
        <v>118</v>
      </c>
      <c r="B25" s="26">
        <v>15</v>
      </c>
      <c r="C25" s="97">
        <f>SUM(C26:C32)</f>
        <v>46020</v>
      </c>
      <c r="D25" s="97">
        <f t="shared" ref="D25:J25" si="4">SUM(D26:D32)</f>
        <v>12438</v>
      </c>
      <c r="E25" s="97">
        <f t="shared" si="4"/>
        <v>3078</v>
      </c>
      <c r="F25" s="97">
        <f t="shared" si="4"/>
        <v>26876</v>
      </c>
      <c r="G25" s="97">
        <f t="shared" si="4"/>
        <v>3347</v>
      </c>
      <c r="H25" s="97">
        <f t="shared" si="4"/>
        <v>45</v>
      </c>
      <c r="I25" s="97">
        <f t="shared" si="4"/>
        <v>11</v>
      </c>
      <c r="J25" s="97">
        <f t="shared" si="4"/>
        <v>225</v>
      </c>
      <c r="K25" s="13">
        <f t="shared" si="2"/>
        <v>0</v>
      </c>
    </row>
    <row r="26" spans="1:11" ht="12.75" customHeight="1">
      <c r="A26" s="54" t="s">
        <v>16</v>
      </c>
      <c r="B26" s="26">
        <v>16</v>
      </c>
      <c r="C26" s="84">
        <v>3189</v>
      </c>
      <c r="D26" s="84">
        <v>400</v>
      </c>
      <c r="E26" s="84">
        <v>281</v>
      </c>
      <c r="F26" s="84">
        <v>2137</v>
      </c>
      <c r="G26" s="84">
        <v>344</v>
      </c>
      <c r="H26" s="84">
        <v>13</v>
      </c>
      <c r="I26" s="84">
        <v>0</v>
      </c>
      <c r="J26" s="84">
        <v>14</v>
      </c>
      <c r="K26" s="13">
        <f t="shared" si="2"/>
        <v>0</v>
      </c>
    </row>
    <row r="27" spans="1:11" ht="12.75" customHeight="1">
      <c r="A27" s="52" t="s">
        <v>17</v>
      </c>
      <c r="B27" s="26">
        <v>17</v>
      </c>
      <c r="C27" s="84">
        <v>2414</v>
      </c>
      <c r="D27" s="84">
        <v>383</v>
      </c>
      <c r="E27" s="84">
        <v>640</v>
      </c>
      <c r="F27" s="84">
        <v>1010</v>
      </c>
      <c r="G27" s="84">
        <v>311</v>
      </c>
      <c r="H27" s="84">
        <v>32</v>
      </c>
      <c r="I27" s="84">
        <v>0</v>
      </c>
      <c r="J27" s="84">
        <v>38</v>
      </c>
      <c r="K27" s="13">
        <f t="shared" si="2"/>
        <v>0</v>
      </c>
    </row>
    <row r="28" spans="1:11" ht="12.75" customHeight="1">
      <c r="A28" s="52" t="s">
        <v>18</v>
      </c>
      <c r="B28" s="26">
        <v>18</v>
      </c>
      <c r="C28" s="84">
        <v>2789</v>
      </c>
      <c r="D28" s="84">
        <v>1024</v>
      </c>
      <c r="E28" s="84">
        <v>278</v>
      </c>
      <c r="F28" s="84">
        <v>1272</v>
      </c>
      <c r="G28" s="84">
        <v>215</v>
      </c>
      <c r="H28" s="84">
        <v>0</v>
      </c>
      <c r="I28" s="84">
        <v>0</v>
      </c>
      <c r="J28" s="84">
        <v>0</v>
      </c>
      <c r="K28" s="13">
        <f t="shared" si="2"/>
        <v>0</v>
      </c>
    </row>
    <row r="29" spans="1:11" ht="12.75" customHeight="1">
      <c r="A29" s="52" t="s">
        <v>19</v>
      </c>
      <c r="B29" s="26">
        <v>19</v>
      </c>
      <c r="C29" s="84">
        <v>20299</v>
      </c>
      <c r="D29" s="84">
        <v>7771</v>
      </c>
      <c r="E29" s="84">
        <v>424</v>
      </c>
      <c r="F29" s="84">
        <v>11264</v>
      </c>
      <c r="G29" s="84">
        <v>754</v>
      </c>
      <c r="H29" s="84">
        <v>0</v>
      </c>
      <c r="I29" s="84">
        <v>0</v>
      </c>
      <c r="J29" s="84">
        <v>86</v>
      </c>
      <c r="K29" s="13">
        <f t="shared" si="2"/>
        <v>0</v>
      </c>
    </row>
    <row r="30" spans="1:11" ht="12.75" customHeight="1">
      <c r="A30" s="52" t="s">
        <v>20</v>
      </c>
      <c r="B30" s="26">
        <v>20</v>
      </c>
      <c r="C30" s="84">
        <v>455</v>
      </c>
      <c r="D30" s="84">
        <v>89</v>
      </c>
      <c r="E30" s="84">
        <v>75</v>
      </c>
      <c r="F30" s="84">
        <v>225</v>
      </c>
      <c r="G30" s="84">
        <v>66</v>
      </c>
      <c r="H30" s="84">
        <v>0</v>
      </c>
      <c r="I30" s="84">
        <v>0</v>
      </c>
      <c r="J30" s="84">
        <v>0</v>
      </c>
      <c r="K30" s="13">
        <f t="shared" si="2"/>
        <v>0</v>
      </c>
    </row>
    <row r="31" spans="1:11" ht="12.75" customHeight="1">
      <c r="A31" s="52" t="s">
        <v>21</v>
      </c>
      <c r="B31" s="26">
        <v>21</v>
      </c>
      <c r="C31" s="84">
        <v>820</v>
      </c>
      <c r="D31" s="84">
        <v>165</v>
      </c>
      <c r="E31" s="84">
        <v>136</v>
      </c>
      <c r="F31" s="84">
        <v>519</v>
      </c>
      <c r="G31" s="84">
        <v>0</v>
      </c>
      <c r="H31" s="84">
        <v>0</v>
      </c>
      <c r="I31" s="84">
        <v>0</v>
      </c>
      <c r="J31" s="84">
        <v>0</v>
      </c>
      <c r="K31" s="13">
        <f t="shared" si="2"/>
        <v>0</v>
      </c>
    </row>
    <row r="32" spans="1:11" ht="12.75" customHeight="1">
      <c r="A32" s="52" t="s">
        <v>22</v>
      </c>
      <c r="B32" s="26">
        <v>22</v>
      </c>
      <c r="C32" s="84">
        <v>16054</v>
      </c>
      <c r="D32" s="84">
        <v>2606</v>
      </c>
      <c r="E32" s="84">
        <v>1244</v>
      </c>
      <c r="F32" s="84">
        <v>10449</v>
      </c>
      <c r="G32" s="84">
        <v>1657</v>
      </c>
      <c r="H32" s="84">
        <v>0</v>
      </c>
      <c r="I32" s="84">
        <v>11</v>
      </c>
      <c r="J32" s="84">
        <v>87</v>
      </c>
      <c r="K32" s="13">
        <f t="shared" si="2"/>
        <v>0</v>
      </c>
    </row>
    <row r="33" spans="1:11" ht="12.75" customHeight="1">
      <c r="A33" s="56" t="s">
        <v>121</v>
      </c>
      <c r="B33" s="26">
        <v>23</v>
      </c>
      <c r="C33" s="97">
        <f>SUM(C34:C36)</f>
        <v>16991</v>
      </c>
      <c r="D33" s="97">
        <f t="shared" ref="D33:I33" si="5">SUM(D34:D36)</f>
        <v>4541</v>
      </c>
      <c r="E33" s="97">
        <f t="shared" si="5"/>
        <v>3289</v>
      </c>
      <c r="F33" s="97">
        <f t="shared" si="5"/>
        <v>7828</v>
      </c>
      <c r="G33" s="97">
        <f t="shared" si="5"/>
        <v>1280</v>
      </c>
      <c r="H33" s="97">
        <f t="shared" si="5"/>
        <v>19</v>
      </c>
      <c r="I33" s="97">
        <f t="shared" si="5"/>
        <v>0</v>
      </c>
      <c r="J33" s="97">
        <f>SUM(J34:J36)</f>
        <v>34</v>
      </c>
      <c r="K33" s="13">
        <f t="shared" si="2"/>
        <v>0</v>
      </c>
    </row>
    <row r="34" spans="1:11" ht="12.75" customHeight="1">
      <c r="A34" s="52" t="s">
        <v>24</v>
      </c>
      <c r="B34" s="26">
        <v>24</v>
      </c>
      <c r="C34" s="84">
        <v>8304</v>
      </c>
      <c r="D34" s="84">
        <v>1270</v>
      </c>
      <c r="E34" s="84">
        <v>1699</v>
      </c>
      <c r="F34" s="84">
        <v>4811</v>
      </c>
      <c r="G34" s="84">
        <v>490</v>
      </c>
      <c r="H34" s="84">
        <v>9</v>
      </c>
      <c r="I34" s="84">
        <v>0</v>
      </c>
      <c r="J34" s="84">
        <v>25</v>
      </c>
      <c r="K34" s="13">
        <f t="shared" si="2"/>
        <v>0</v>
      </c>
    </row>
    <row r="35" spans="1:11" ht="12.75" customHeight="1">
      <c r="A35" s="52" t="s">
        <v>57</v>
      </c>
      <c r="B35" s="26">
        <v>25</v>
      </c>
      <c r="C35" s="84">
        <v>3313</v>
      </c>
      <c r="D35" s="84">
        <v>843</v>
      </c>
      <c r="E35" s="84">
        <v>846</v>
      </c>
      <c r="F35" s="84">
        <v>1279</v>
      </c>
      <c r="G35" s="84">
        <v>340</v>
      </c>
      <c r="H35" s="84">
        <v>0</v>
      </c>
      <c r="I35" s="84">
        <v>0</v>
      </c>
      <c r="J35" s="84">
        <v>5</v>
      </c>
      <c r="K35" s="13">
        <f t="shared" si="2"/>
        <v>0</v>
      </c>
    </row>
    <row r="36" spans="1:11" ht="12.75" customHeight="1">
      <c r="A36" s="52" t="s">
        <v>25</v>
      </c>
      <c r="B36" s="26">
        <v>26</v>
      </c>
      <c r="C36" s="84">
        <v>5374</v>
      </c>
      <c r="D36" s="84">
        <v>2428</v>
      </c>
      <c r="E36" s="84">
        <v>744</v>
      </c>
      <c r="F36" s="84">
        <v>1738</v>
      </c>
      <c r="G36" s="84">
        <v>450</v>
      </c>
      <c r="H36" s="84">
        <v>10</v>
      </c>
      <c r="I36" s="84">
        <v>0</v>
      </c>
      <c r="J36" s="84">
        <v>4</v>
      </c>
      <c r="K36" s="13">
        <f t="shared" si="2"/>
        <v>0</v>
      </c>
    </row>
    <row r="37" spans="1:11" ht="12.75" customHeight="1">
      <c r="A37" s="57" t="s">
        <v>23</v>
      </c>
      <c r="B37" s="26">
        <v>27</v>
      </c>
      <c r="C37" s="97">
        <v>10459</v>
      </c>
      <c r="D37" s="97">
        <v>1180</v>
      </c>
      <c r="E37" s="97">
        <v>1758</v>
      </c>
      <c r="F37" s="97">
        <v>6248</v>
      </c>
      <c r="G37" s="97">
        <v>1032</v>
      </c>
      <c r="H37" s="97">
        <v>2</v>
      </c>
      <c r="I37" s="97">
        <v>0</v>
      </c>
      <c r="J37" s="97">
        <v>239</v>
      </c>
      <c r="K37" s="13">
        <f t="shared" si="2"/>
        <v>0</v>
      </c>
    </row>
    <row r="38" spans="1:11" ht="15" customHeight="1">
      <c r="A38" s="47" t="s">
        <v>111</v>
      </c>
    </row>
    <row r="39" spans="1:11" ht="16.5" customHeight="1">
      <c r="D39" s="22"/>
      <c r="E39" s="22"/>
      <c r="F39" s="22"/>
      <c r="G39" s="15"/>
      <c r="H39" s="15"/>
      <c r="I39" s="15"/>
    </row>
    <row r="40" spans="1:11" ht="14.25" customHeight="1">
      <c r="B40" s="22" t="s">
        <v>26</v>
      </c>
      <c r="D40" s="22"/>
      <c r="E40" s="22"/>
      <c r="F40" s="22"/>
      <c r="G40" s="15"/>
      <c r="H40" s="15"/>
      <c r="I40" s="15"/>
    </row>
    <row r="41" spans="1:11" ht="14.25" customHeight="1">
      <c r="D41" s="23"/>
      <c r="I41" s="15"/>
    </row>
    <row r="42" spans="1:11" ht="14.25" customHeight="1">
      <c r="B42" s="22" t="s">
        <v>27</v>
      </c>
      <c r="H42" s="14"/>
      <c r="I42" s="15"/>
    </row>
    <row r="43" spans="1:11" ht="14.25" customHeight="1">
      <c r="B43" s="23"/>
      <c r="C43" s="23"/>
      <c r="D43" s="23"/>
      <c r="I43" s="15"/>
    </row>
    <row r="44" spans="1:11" ht="14.25" customHeight="1">
      <c r="C44" s="85"/>
      <c r="D44" s="85"/>
      <c r="E44" s="85"/>
      <c r="F44" s="85"/>
      <c r="G44" s="85"/>
      <c r="H44" s="85"/>
      <c r="I44" s="85"/>
      <c r="J44" s="85"/>
    </row>
    <row r="45" spans="1:11" ht="30.75" customHeight="1">
      <c r="A45" s="85" t="s">
        <v>72</v>
      </c>
      <c r="B45" s="85"/>
    </row>
  </sheetData>
  <mergeCells count="5">
    <mergeCell ref="D8:J8"/>
    <mergeCell ref="A4:J4"/>
    <mergeCell ref="A8:A9"/>
    <mergeCell ref="B8:B9"/>
    <mergeCell ref="C8:C9"/>
  </mergeCells>
  <pageMargins left="0.7" right="0.7" top="0.75" bottom="0.75" header="0.3" footer="0.3"/>
  <pageSetup scale="7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46"/>
  <sheetViews>
    <sheetView view="pageBreakPreview" zoomScale="96" zoomScaleNormal="100" zoomScaleSheetLayoutView="96" workbookViewId="0">
      <selection activeCell="G40" sqref="G40"/>
    </sheetView>
  </sheetViews>
  <sheetFormatPr defaultRowHeight="12.75"/>
  <cols>
    <col min="1" max="1" width="32.28515625" style="13" customWidth="1"/>
    <col min="2" max="2" width="7" style="13" customWidth="1"/>
    <col min="3" max="3" width="12.28515625" style="13" customWidth="1"/>
    <col min="4" max="4" width="20.5703125" style="13" customWidth="1"/>
    <col min="5" max="6" width="17.28515625" style="13" customWidth="1"/>
    <col min="7" max="7" width="18.85546875" style="13" customWidth="1"/>
    <col min="8" max="8" width="22.5703125" style="13" customWidth="1"/>
    <col min="9" max="9" width="9" style="13" customWidth="1"/>
    <col min="10" max="10" width="8.5703125" style="13" customWidth="1"/>
    <col min="11" max="28" width="2.85546875" style="13" customWidth="1"/>
    <col min="29" max="16384" width="9.140625" style="13"/>
  </cols>
  <sheetData>
    <row r="1" spans="1:31" ht="15" customHeight="1"/>
    <row r="2" spans="1:31" ht="15" customHeight="1"/>
    <row r="3" spans="1:31" ht="13.5" customHeight="1"/>
    <row r="4" spans="1:31" ht="15.75" customHeight="1">
      <c r="A4" s="188" t="s">
        <v>134</v>
      </c>
      <c r="B4" s="188"/>
      <c r="C4" s="188"/>
      <c r="D4" s="188"/>
      <c r="E4" s="188"/>
      <c r="F4" s="188"/>
      <c r="G4" s="188"/>
      <c r="H4" s="188"/>
    </row>
    <row r="5" spans="1:31" ht="24" customHeight="1"/>
    <row r="6" spans="1:31" ht="15" customHeight="1"/>
    <row r="7" spans="1:31" ht="19.5" customHeight="1">
      <c r="A7" s="18"/>
      <c r="B7" s="18"/>
      <c r="C7" s="18"/>
      <c r="D7" s="12"/>
    </row>
    <row r="8" spans="1:31" ht="15" customHeight="1">
      <c r="A8" s="153" t="s">
        <v>66</v>
      </c>
      <c r="B8" s="159" t="s">
        <v>1</v>
      </c>
      <c r="C8" s="177" t="s">
        <v>37</v>
      </c>
      <c r="D8" s="186" t="s">
        <v>93</v>
      </c>
      <c r="E8" s="186"/>
      <c r="F8" s="186"/>
      <c r="G8" s="186"/>
      <c r="H8" s="187"/>
      <c r="AE8" s="38"/>
    </row>
    <row r="9" spans="1:31" ht="9.75" customHeight="1">
      <c r="A9" s="175"/>
      <c r="B9" s="160"/>
      <c r="C9" s="167"/>
      <c r="D9" s="140" t="s">
        <v>80</v>
      </c>
      <c r="E9" s="140" t="s">
        <v>73</v>
      </c>
      <c r="F9" s="140" t="s">
        <v>81</v>
      </c>
      <c r="G9" s="140" t="s">
        <v>82</v>
      </c>
      <c r="H9" s="146" t="s">
        <v>83</v>
      </c>
    </row>
    <row r="10" spans="1:31" ht="14.25" customHeight="1">
      <c r="A10" s="154"/>
      <c r="B10" s="176"/>
      <c r="C10" s="167"/>
      <c r="D10" s="140"/>
      <c r="E10" s="140"/>
      <c r="F10" s="140"/>
      <c r="G10" s="140"/>
      <c r="H10" s="147"/>
      <c r="AB10" s="38"/>
    </row>
    <row r="11" spans="1:31" ht="12.75" customHeight="1">
      <c r="A11" s="31" t="s">
        <v>3</v>
      </c>
      <c r="B11" s="26" t="s">
        <v>4</v>
      </c>
      <c r="C11" s="27">
        <v>1</v>
      </c>
      <c r="D11" s="26">
        <v>2</v>
      </c>
      <c r="E11" s="27">
        <v>3</v>
      </c>
      <c r="F11" s="29">
        <v>4</v>
      </c>
      <c r="G11" s="28">
        <v>5</v>
      </c>
      <c r="H11" s="75">
        <v>6</v>
      </c>
    </row>
    <row r="12" spans="1:31">
      <c r="A12" s="50" t="s">
        <v>105</v>
      </c>
      <c r="B12" s="26">
        <v>1</v>
      </c>
      <c r="C12" s="97">
        <f>+C13+C19+C26+C34+C38</f>
        <v>4626</v>
      </c>
      <c r="D12" s="97">
        <f t="shared" ref="D12:H12" si="0">+D13+D19+D26+D34+D38</f>
        <v>13</v>
      </c>
      <c r="E12" s="97">
        <f t="shared" si="0"/>
        <v>82</v>
      </c>
      <c r="F12" s="97">
        <f t="shared" si="0"/>
        <v>210</v>
      </c>
      <c r="G12" s="97">
        <f t="shared" si="0"/>
        <v>1320</v>
      </c>
      <c r="H12" s="97">
        <f t="shared" si="0"/>
        <v>3001</v>
      </c>
      <c r="I12" s="81">
        <f>SUM(D12:H12)-C12</f>
        <v>0</v>
      </c>
      <c r="J12" s="81"/>
    </row>
    <row r="13" spans="1:31" ht="12.75" customHeight="1">
      <c r="A13" s="51" t="s">
        <v>114</v>
      </c>
      <c r="B13" s="26">
        <v>2</v>
      </c>
      <c r="C13" s="97">
        <f>SUM(C14:C18)</f>
        <v>604</v>
      </c>
      <c r="D13" s="97">
        <f t="shared" ref="D13:H13" si="1">SUM(D14:D18)</f>
        <v>1</v>
      </c>
      <c r="E13" s="97">
        <f t="shared" si="1"/>
        <v>2</v>
      </c>
      <c r="F13" s="97">
        <f>SUM(F14:F18)</f>
        <v>17</v>
      </c>
      <c r="G13" s="97">
        <f t="shared" si="1"/>
        <v>336</v>
      </c>
      <c r="H13" s="97">
        <f t="shared" si="1"/>
        <v>248</v>
      </c>
      <c r="I13" s="81">
        <f t="shared" ref="I13:I38" si="2">SUM(D13:H13)-C13</f>
        <v>0</v>
      </c>
    </row>
    <row r="14" spans="1:31" ht="12.75" customHeight="1">
      <c r="A14" s="52" t="s">
        <v>5</v>
      </c>
      <c r="B14" s="26">
        <v>3</v>
      </c>
      <c r="C14" s="84">
        <v>112</v>
      </c>
      <c r="D14" s="84">
        <v>1</v>
      </c>
      <c r="E14" s="84">
        <v>0</v>
      </c>
      <c r="F14" s="84">
        <v>3</v>
      </c>
      <c r="G14" s="84">
        <v>108</v>
      </c>
      <c r="H14" s="84">
        <v>0</v>
      </c>
      <c r="I14" s="81">
        <f t="shared" si="2"/>
        <v>0</v>
      </c>
    </row>
    <row r="15" spans="1:31" ht="12.75" customHeight="1">
      <c r="A15" s="52" t="s">
        <v>6</v>
      </c>
      <c r="B15" s="26">
        <v>4</v>
      </c>
      <c r="C15" s="135">
        <v>58</v>
      </c>
      <c r="D15" s="135">
        <v>0</v>
      </c>
      <c r="E15" s="129">
        <v>0</v>
      </c>
      <c r="F15" s="129">
        <v>1</v>
      </c>
      <c r="G15" s="129">
        <v>42</v>
      </c>
      <c r="H15" s="129">
        <v>15</v>
      </c>
      <c r="I15" s="81">
        <f t="shared" si="2"/>
        <v>0</v>
      </c>
    </row>
    <row r="16" spans="1:31" ht="12.75" customHeight="1">
      <c r="A16" s="52" t="s">
        <v>7</v>
      </c>
      <c r="B16" s="26">
        <v>5</v>
      </c>
      <c r="C16" s="84">
        <v>11</v>
      </c>
      <c r="D16" s="84">
        <v>0</v>
      </c>
      <c r="E16" s="84">
        <v>0</v>
      </c>
      <c r="F16" s="84">
        <v>1</v>
      </c>
      <c r="G16" s="84">
        <v>10</v>
      </c>
      <c r="H16" s="84">
        <v>0</v>
      </c>
      <c r="I16" s="81">
        <f t="shared" si="2"/>
        <v>0</v>
      </c>
    </row>
    <row r="17" spans="1:9" ht="12.75" customHeight="1">
      <c r="A17" s="52" t="s">
        <v>8</v>
      </c>
      <c r="B17" s="26">
        <v>6</v>
      </c>
      <c r="C17" s="84">
        <v>279</v>
      </c>
      <c r="D17" s="84">
        <v>0</v>
      </c>
      <c r="E17" s="84">
        <v>0</v>
      </c>
      <c r="F17" s="84">
        <v>8</v>
      </c>
      <c r="G17" s="84">
        <v>38</v>
      </c>
      <c r="H17" s="84">
        <v>233</v>
      </c>
      <c r="I17" s="81">
        <f t="shared" si="2"/>
        <v>0</v>
      </c>
    </row>
    <row r="18" spans="1:9" ht="12.75" customHeight="1">
      <c r="A18" s="52" t="s">
        <v>9</v>
      </c>
      <c r="B18" s="26">
        <v>7</v>
      </c>
      <c r="C18" s="84">
        <v>144</v>
      </c>
      <c r="D18" s="84">
        <v>0</v>
      </c>
      <c r="E18" s="84">
        <v>2</v>
      </c>
      <c r="F18" s="84">
        <v>4</v>
      </c>
      <c r="G18" s="84">
        <v>138</v>
      </c>
      <c r="H18" s="84">
        <v>0</v>
      </c>
      <c r="I18" s="81">
        <f t="shared" si="2"/>
        <v>0</v>
      </c>
    </row>
    <row r="19" spans="1:9" ht="12.75" customHeight="1">
      <c r="A19" s="53" t="s">
        <v>115</v>
      </c>
      <c r="B19" s="26">
        <v>8</v>
      </c>
      <c r="C19" s="97">
        <f>SUM(C20:C25)</f>
        <v>1610</v>
      </c>
      <c r="D19" s="97">
        <f t="shared" ref="D19:G19" si="3">SUM(D20:D25)</f>
        <v>5</v>
      </c>
      <c r="E19" s="97">
        <f t="shared" si="3"/>
        <v>33</v>
      </c>
      <c r="F19" s="97">
        <f t="shared" si="3"/>
        <v>29</v>
      </c>
      <c r="G19" s="97">
        <f t="shared" si="3"/>
        <v>269</v>
      </c>
      <c r="H19" s="97">
        <f>SUM(H20:H25)</f>
        <v>1274</v>
      </c>
      <c r="I19" s="81">
        <f t="shared" si="2"/>
        <v>0</v>
      </c>
    </row>
    <row r="20" spans="1:9" ht="12.75" customHeight="1">
      <c r="A20" s="52" t="s">
        <v>10</v>
      </c>
      <c r="B20" s="26">
        <v>9</v>
      </c>
      <c r="C20" s="84">
        <v>85</v>
      </c>
      <c r="D20" s="84">
        <v>0</v>
      </c>
      <c r="E20" s="84">
        <v>2</v>
      </c>
      <c r="F20" s="84">
        <v>0</v>
      </c>
      <c r="G20" s="84">
        <v>30</v>
      </c>
      <c r="H20" s="84">
        <v>53</v>
      </c>
      <c r="I20" s="81">
        <f t="shared" si="2"/>
        <v>0</v>
      </c>
    </row>
    <row r="21" spans="1:9" ht="12.75" customHeight="1">
      <c r="A21" s="52" t="s">
        <v>11</v>
      </c>
      <c r="B21" s="26">
        <v>10</v>
      </c>
      <c r="C21" s="84">
        <v>31</v>
      </c>
      <c r="D21" s="84">
        <v>0</v>
      </c>
      <c r="E21" s="84">
        <v>0</v>
      </c>
      <c r="F21" s="84">
        <v>2</v>
      </c>
      <c r="G21" s="84">
        <v>29</v>
      </c>
      <c r="H21" s="84">
        <v>0</v>
      </c>
      <c r="I21" s="81">
        <f t="shared" si="2"/>
        <v>0</v>
      </c>
    </row>
    <row r="22" spans="1:9" ht="12.75" customHeight="1">
      <c r="A22" s="52" t="s">
        <v>12</v>
      </c>
      <c r="B22" s="26">
        <v>11</v>
      </c>
      <c r="C22" s="84">
        <v>122</v>
      </c>
      <c r="D22" s="84">
        <v>0</v>
      </c>
      <c r="E22" s="84">
        <v>3</v>
      </c>
      <c r="F22" s="84">
        <v>0</v>
      </c>
      <c r="G22" s="84">
        <v>26</v>
      </c>
      <c r="H22" s="84">
        <v>93</v>
      </c>
      <c r="I22" s="81">
        <f t="shared" si="2"/>
        <v>0</v>
      </c>
    </row>
    <row r="23" spans="1:9" ht="12.75" customHeight="1">
      <c r="A23" s="52" t="s">
        <v>13</v>
      </c>
      <c r="B23" s="26">
        <v>12</v>
      </c>
      <c r="C23" s="84">
        <v>460</v>
      </c>
      <c r="D23" s="84">
        <v>0</v>
      </c>
      <c r="E23" s="84">
        <v>9</v>
      </c>
      <c r="F23" s="84">
        <v>2</v>
      </c>
      <c r="G23" s="84">
        <v>34</v>
      </c>
      <c r="H23" s="84">
        <v>415</v>
      </c>
      <c r="I23" s="81">
        <f t="shared" si="2"/>
        <v>0</v>
      </c>
    </row>
    <row r="24" spans="1:9" ht="12.75" customHeight="1">
      <c r="A24" s="52" t="s">
        <v>14</v>
      </c>
      <c r="B24" s="26">
        <v>13</v>
      </c>
      <c r="C24" s="84">
        <v>697</v>
      </c>
      <c r="D24" s="84">
        <v>0</v>
      </c>
      <c r="E24" s="84">
        <v>4</v>
      </c>
      <c r="F24" s="84">
        <v>0</v>
      </c>
      <c r="G24" s="84">
        <v>80</v>
      </c>
      <c r="H24" s="84">
        <v>613</v>
      </c>
      <c r="I24" s="81">
        <f t="shared" si="2"/>
        <v>0</v>
      </c>
    </row>
    <row r="25" spans="1:9" ht="12.75" customHeight="1">
      <c r="A25" s="54" t="s">
        <v>15</v>
      </c>
      <c r="B25" s="26">
        <v>14</v>
      </c>
      <c r="C25" s="84">
        <v>215</v>
      </c>
      <c r="D25" s="84">
        <v>5</v>
      </c>
      <c r="E25" s="84">
        <v>15</v>
      </c>
      <c r="F25" s="84">
        <v>25</v>
      </c>
      <c r="G25" s="84">
        <v>70</v>
      </c>
      <c r="H25" s="84">
        <v>100</v>
      </c>
      <c r="I25" s="81">
        <f t="shared" si="2"/>
        <v>0</v>
      </c>
    </row>
    <row r="26" spans="1:9" ht="12.75" customHeight="1">
      <c r="A26" s="55" t="s">
        <v>120</v>
      </c>
      <c r="B26" s="26">
        <v>15</v>
      </c>
      <c r="C26" s="97">
        <f>SUM(C27:C33)</f>
        <v>1620</v>
      </c>
      <c r="D26" s="97">
        <f t="shared" ref="D26:H26" si="4">SUM(D27:D33)</f>
        <v>4</v>
      </c>
      <c r="E26" s="97">
        <f t="shared" si="4"/>
        <v>36</v>
      </c>
      <c r="F26" s="97">
        <f t="shared" si="4"/>
        <v>154</v>
      </c>
      <c r="G26" s="97">
        <f t="shared" si="4"/>
        <v>532</v>
      </c>
      <c r="H26" s="97">
        <f t="shared" si="4"/>
        <v>894</v>
      </c>
      <c r="I26" s="81">
        <f t="shared" si="2"/>
        <v>0</v>
      </c>
    </row>
    <row r="27" spans="1:9" ht="12.75" customHeight="1">
      <c r="A27" s="54" t="s">
        <v>16</v>
      </c>
      <c r="B27" s="26">
        <v>16</v>
      </c>
      <c r="C27" s="84">
        <v>439</v>
      </c>
      <c r="D27" s="84">
        <v>0</v>
      </c>
      <c r="E27" s="84">
        <v>4</v>
      </c>
      <c r="F27" s="84">
        <v>140</v>
      </c>
      <c r="G27" s="84">
        <v>169</v>
      </c>
      <c r="H27" s="84">
        <v>126</v>
      </c>
      <c r="I27" s="81">
        <f t="shared" si="2"/>
        <v>0</v>
      </c>
    </row>
    <row r="28" spans="1:9" ht="12.75" customHeight="1">
      <c r="A28" s="52" t="s">
        <v>17</v>
      </c>
      <c r="B28" s="26">
        <v>17</v>
      </c>
      <c r="C28" s="84">
        <v>370</v>
      </c>
      <c r="D28" s="84">
        <v>0</v>
      </c>
      <c r="E28" s="84">
        <v>12</v>
      </c>
      <c r="F28" s="84">
        <v>2</v>
      </c>
      <c r="G28" s="84">
        <v>72</v>
      </c>
      <c r="H28" s="84">
        <v>284</v>
      </c>
      <c r="I28" s="81">
        <f t="shared" si="2"/>
        <v>0</v>
      </c>
    </row>
    <row r="29" spans="1:9" ht="12.75" customHeight="1">
      <c r="A29" s="52" t="s">
        <v>18</v>
      </c>
      <c r="B29" s="26">
        <v>18</v>
      </c>
      <c r="C29" s="84">
        <v>88</v>
      </c>
      <c r="D29" s="84">
        <v>1</v>
      </c>
      <c r="E29" s="84">
        <v>2</v>
      </c>
      <c r="F29" s="84">
        <v>3</v>
      </c>
      <c r="G29" s="84">
        <v>70</v>
      </c>
      <c r="H29" s="84">
        <v>12</v>
      </c>
      <c r="I29" s="81">
        <f t="shared" si="2"/>
        <v>0</v>
      </c>
    </row>
    <row r="30" spans="1:9" ht="12.75" customHeight="1">
      <c r="A30" s="52" t="s">
        <v>19</v>
      </c>
      <c r="B30" s="26">
        <v>19</v>
      </c>
      <c r="C30" s="84">
        <v>451</v>
      </c>
      <c r="D30" s="84">
        <v>0</v>
      </c>
      <c r="E30" s="84">
        <v>1</v>
      </c>
      <c r="F30" s="84">
        <v>4</v>
      </c>
      <c r="G30" s="84">
        <v>100</v>
      </c>
      <c r="H30" s="84">
        <v>346</v>
      </c>
      <c r="I30" s="81">
        <f t="shared" si="2"/>
        <v>0</v>
      </c>
    </row>
    <row r="31" spans="1:9" ht="12.75" customHeight="1">
      <c r="A31" s="52" t="s">
        <v>20</v>
      </c>
      <c r="B31" s="26">
        <v>20</v>
      </c>
      <c r="C31" s="84">
        <v>154</v>
      </c>
      <c r="D31" s="84">
        <v>0</v>
      </c>
      <c r="E31" s="84">
        <v>5</v>
      </c>
      <c r="F31" s="84">
        <v>0</v>
      </c>
      <c r="G31" s="84">
        <v>93</v>
      </c>
      <c r="H31" s="84">
        <v>56</v>
      </c>
      <c r="I31" s="81">
        <f t="shared" si="2"/>
        <v>0</v>
      </c>
    </row>
    <row r="32" spans="1:9" ht="12.75" customHeight="1">
      <c r="A32" s="52" t="s">
        <v>21</v>
      </c>
      <c r="B32" s="26">
        <v>21</v>
      </c>
      <c r="C32" s="84">
        <v>9</v>
      </c>
      <c r="D32" s="84">
        <v>0</v>
      </c>
      <c r="E32" s="84">
        <v>8</v>
      </c>
      <c r="F32" s="84">
        <v>1</v>
      </c>
      <c r="G32" s="84">
        <v>0</v>
      </c>
      <c r="H32" s="84">
        <v>0</v>
      </c>
      <c r="I32" s="81">
        <f t="shared" si="2"/>
        <v>0</v>
      </c>
    </row>
    <row r="33" spans="1:9" ht="12.75" customHeight="1">
      <c r="A33" s="52" t="s">
        <v>22</v>
      </c>
      <c r="B33" s="26">
        <v>22</v>
      </c>
      <c r="C33" s="84">
        <v>109</v>
      </c>
      <c r="D33" s="84">
        <v>3</v>
      </c>
      <c r="E33" s="84">
        <v>4</v>
      </c>
      <c r="F33" s="84">
        <v>4</v>
      </c>
      <c r="G33" s="84">
        <v>28</v>
      </c>
      <c r="H33" s="84">
        <v>70</v>
      </c>
      <c r="I33" s="81">
        <f t="shared" si="2"/>
        <v>0</v>
      </c>
    </row>
    <row r="34" spans="1:9" ht="12.75" customHeight="1">
      <c r="A34" s="56" t="s">
        <v>121</v>
      </c>
      <c r="B34" s="26">
        <v>23</v>
      </c>
      <c r="C34" s="97">
        <f>SUM(C35:C37)</f>
        <v>277</v>
      </c>
      <c r="D34" s="97">
        <f t="shared" ref="D34:H34" si="5">SUM(D35:D37)</f>
        <v>2</v>
      </c>
      <c r="E34" s="97">
        <f t="shared" si="5"/>
        <v>11</v>
      </c>
      <c r="F34" s="97">
        <f t="shared" si="5"/>
        <v>7</v>
      </c>
      <c r="G34" s="97">
        <f t="shared" si="5"/>
        <v>148</v>
      </c>
      <c r="H34" s="97">
        <f t="shared" si="5"/>
        <v>109</v>
      </c>
      <c r="I34" s="81">
        <f t="shared" si="2"/>
        <v>0</v>
      </c>
    </row>
    <row r="35" spans="1:9" ht="12.75" customHeight="1">
      <c r="A35" s="52" t="s">
        <v>24</v>
      </c>
      <c r="B35" s="26">
        <v>24</v>
      </c>
      <c r="C35" s="84">
        <v>164</v>
      </c>
      <c r="D35" s="84">
        <v>2</v>
      </c>
      <c r="E35" s="84">
        <v>2</v>
      </c>
      <c r="F35" s="84">
        <v>2</v>
      </c>
      <c r="G35" s="84">
        <v>103</v>
      </c>
      <c r="H35" s="84">
        <v>55</v>
      </c>
      <c r="I35" s="81">
        <f t="shared" si="2"/>
        <v>0</v>
      </c>
    </row>
    <row r="36" spans="1:9" ht="12.75" customHeight="1">
      <c r="A36" s="52" t="s">
        <v>57</v>
      </c>
      <c r="B36" s="26">
        <v>25</v>
      </c>
      <c r="C36" s="84">
        <v>86</v>
      </c>
      <c r="D36" s="84">
        <v>0</v>
      </c>
      <c r="E36" s="84">
        <v>0</v>
      </c>
      <c r="F36" s="84">
        <v>1</v>
      </c>
      <c r="G36" s="84">
        <v>31</v>
      </c>
      <c r="H36" s="84">
        <v>54</v>
      </c>
      <c r="I36" s="81">
        <f t="shared" si="2"/>
        <v>0</v>
      </c>
    </row>
    <row r="37" spans="1:9" ht="12.75" customHeight="1">
      <c r="A37" s="52" t="s">
        <v>25</v>
      </c>
      <c r="B37" s="26">
        <v>26</v>
      </c>
      <c r="C37" s="84">
        <v>27</v>
      </c>
      <c r="D37" s="84">
        <v>0</v>
      </c>
      <c r="E37" s="84">
        <v>9</v>
      </c>
      <c r="F37" s="84">
        <v>4</v>
      </c>
      <c r="G37" s="84">
        <v>14</v>
      </c>
      <c r="H37" s="84">
        <v>0</v>
      </c>
      <c r="I37" s="81">
        <f t="shared" si="2"/>
        <v>0</v>
      </c>
    </row>
    <row r="38" spans="1:9" ht="12.75" customHeight="1">
      <c r="A38" s="57" t="s">
        <v>23</v>
      </c>
      <c r="B38" s="26">
        <v>27</v>
      </c>
      <c r="C38" s="97">
        <v>515</v>
      </c>
      <c r="D38" s="97">
        <v>1</v>
      </c>
      <c r="E38" s="97">
        <v>0</v>
      </c>
      <c r="F38" s="97">
        <v>3</v>
      </c>
      <c r="G38" s="97">
        <v>35</v>
      </c>
      <c r="H38" s="97">
        <v>476</v>
      </c>
      <c r="I38" s="81">
        <f t="shared" si="2"/>
        <v>0</v>
      </c>
    </row>
    <row r="39" spans="1:9" ht="15" customHeight="1">
      <c r="A39" s="47" t="s">
        <v>110</v>
      </c>
    </row>
    <row r="40" spans="1:9" ht="16.5" customHeight="1"/>
    <row r="41" spans="1:9" ht="14.25" customHeight="1">
      <c r="B41" s="22" t="s">
        <v>26</v>
      </c>
      <c r="D41" s="22"/>
      <c r="E41" s="22"/>
      <c r="F41" s="22"/>
      <c r="G41" s="15"/>
      <c r="H41" s="15"/>
    </row>
    <row r="42" spans="1:9" ht="14.25" customHeight="1">
      <c r="D42" s="22"/>
      <c r="E42" s="22"/>
      <c r="F42" s="22"/>
      <c r="G42" s="15"/>
      <c r="H42" s="15"/>
    </row>
    <row r="43" spans="1:9" ht="14.25" customHeight="1">
      <c r="B43" s="22" t="s">
        <v>27</v>
      </c>
      <c r="D43" s="23"/>
    </row>
    <row r="44" spans="1:9" ht="14.25" customHeight="1">
      <c r="B44" s="23"/>
      <c r="H44" s="14"/>
    </row>
    <row r="45" spans="1:9" ht="14.25" customHeight="1">
      <c r="C45" s="23"/>
      <c r="D45" s="23"/>
    </row>
    <row r="46" spans="1:9" ht="30.75" customHeight="1">
      <c r="A46" s="173" t="s">
        <v>72</v>
      </c>
      <c r="B46" s="173"/>
      <c r="C46" s="173"/>
      <c r="D46" s="173"/>
      <c r="E46" s="173"/>
      <c r="F46" s="173"/>
      <c r="G46" s="173"/>
      <c r="H46" s="173"/>
    </row>
  </sheetData>
  <mergeCells count="11">
    <mergeCell ref="A46:H46"/>
    <mergeCell ref="F9:F10"/>
    <mergeCell ref="D8:H8"/>
    <mergeCell ref="A4:H4"/>
    <mergeCell ref="A8:A10"/>
    <mergeCell ref="B8:B10"/>
    <mergeCell ref="C8:C10"/>
    <mergeCell ref="D9:D10"/>
    <mergeCell ref="E9:E10"/>
    <mergeCell ref="G9:G10"/>
    <mergeCell ref="H9:H10"/>
  </mergeCells>
  <pageMargins left="0.7" right="0.7" top="0.75" bottom="0.75" header="0.3" footer="0.3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87"/>
  <sheetViews>
    <sheetView view="pageBreakPreview" topLeftCell="A2" zoomScaleNormal="100" zoomScaleSheetLayoutView="100" workbookViewId="0">
      <selection activeCell="F27" sqref="F27"/>
    </sheetView>
  </sheetViews>
  <sheetFormatPr defaultRowHeight="12.75"/>
  <cols>
    <col min="1" max="1" width="33.140625" style="13" customWidth="1"/>
    <col min="2" max="2" width="7" style="13" customWidth="1"/>
    <col min="3" max="3" width="12.28515625" style="13" customWidth="1"/>
    <col min="4" max="4" width="20.5703125" style="13" customWidth="1"/>
    <col min="5" max="6" width="17.28515625" style="13" customWidth="1"/>
    <col min="7" max="7" width="18.85546875" style="13" customWidth="1"/>
    <col min="8" max="8" width="22.5703125" style="13" customWidth="1"/>
    <col min="9" max="9" width="9.140625" style="13"/>
    <col min="10" max="10" width="10.42578125" style="13" customWidth="1"/>
    <col min="11" max="29" width="2.85546875" style="13" customWidth="1"/>
    <col min="30" max="16384" width="9.140625" style="13"/>
  </cols>
  <sheetData>
    <row r="1" spans="1:32" ht="15" customHeight="1"/>
    <row r="2" spans="1:32" ht="15" customHeight="1"/>
    <row r="3" spans="1:32" ht="13.5" customHeight="1"/>
    <row r="4" spans="1:32" ht="15.75" customHeight="1">
      <c r="A4" s="188" t="s">
        <v>133</v>
      </c>
      <c r="B4" s="188"/>
      <c r="C4" s="188"/>
      <c r="D4" s="188"/>
      <c r="E4" s="188"/>
      <c r="F4" s="188"/>
      <c r="G4" s="188"/>
      <c r="H4" s="188"/>
    </row>
    <row r="5" spans="1:32" ht="24" customHeight="1"/>
    <row r="6" spans="1:32" ht="15" customHeight="1"/>
    <row r="7" spans="1:32" ht="19.5" customHeight="1">
      <c r="A7" s="12"/>
      <c r="B7" s="12"/>
      <c r="C7" s="12"/>
      <c r="D7" s="12"/>
    </row>
    <row r="8" spans="1:32" ht="19.5" customHeight="1">
      <c r="A8" s="18" t="s">
        <v>90</v>
      </c>
      <c r="B8" s="18"/>
      <c r="C8" s="18"/>
      <c r="D8" s="12"/>
    </row>
    <row r="9" spans="1:32" ht="15" customHeight="1">
      <c r="A9" s="152" t="s">
        <v>66</v>
      </c>
      <c r="B9" s="162" t="s">
        <v>1</v>
      </c>
      <c r="C9" s="167" t="s">
        <v>37</v>
      </c>
      <c r="D9" s="184" t="s">
        <v>93</v>
      </c>
      <c r="E9" s="184"/>
      <c r="F9" s="184"/>
      <c r="G9" s="184"/>
      <c r="H9" s="184"/>
      <c r="AF9" s="38"/>
    </row>
    <row r="10" spans="1:32" ht="9.75" customHeight="1">
      <c r="A10" s="152"/>
      <c r="B10" s="162"/>
      <c r="C10" s="167"/>
      <c r="D10" s="140" t="s">
        <v>80</v>
      </c>
      <c r="E10" s="140" t="s">
        <v>73</v>
      </c>
      <c r="F10" s="140" t="s">
        <v>81</v>
      </c>
      <c r="G10" s="140" t="s">
        <v>82</v>
      </c>
      <c r="H10" s="140" t="s">
        <v>83</v>
      </c>
    </row>
    <row r="11" spans="1:32" ht="14.25" customHeight="1">
      <c r="A11" s="152"/>
      <c r="B11" s="162"/>
      <c r="C11" s="167"/>
      <c r="D11" s="140"/>
      <c r="E11" s="140"/>
      <c r="F11" s="140"/>
      <c r="G11" s="140"/>
      <c r="H11" s="140"/>
      <c r="AC11" s="38"/>
    </row>
    <row r="12" spans="1:32" ht="12.75" customHeight="1">
      <c r="A12" s="25" t="s">
        <v>3</v>
      </c>
      <c r="B12" s="27" t="s">
        <v>4</v>
      </c>
      <c r="C12" s="27">
        <v>1</v>
      </c>
      <c r="D12" s="27">
        <v>2</v>
      </c>
      <c r="E12" s="27">
        <v>3</v>
      </c>
      <c r="F12" s="29">
        <v>4</v>
      </c>
      <c r="G12" s="108">
        <v>5</v>
      </c>
      <c r="H12" s="108">
        <v>6</v>
      </c>
    </row>
    <row r="13" spans="1:32">
      <c r="A13" s="50" t="s">
        <v>128</v>
      </c>
      <c r="B13" s="27">
        <v>1</v>
      </c>
      <c r="C13" s="97">
        <f>+C14+C20+C27+C35+C39</f>
        <v>818386</v>
      </c>
      <c r="D13" s="97">
        <f t="shared" ref="D13:H13" si="0">+D14+D20+D27+D35+D39</f>
        <v>34542</v>
      </c>
      <c r="E13" s="97">
        <f t="shared" si="0"/>
        <v>15819</v>
      </c>
      <c r="F13" s="97">
        <f t="shared" si="0"/>
        <v>16478</v>
      </c>
      <c r="G13" s="97">
        <f t="shared" si="0"/>
        <v>217874</v>
      </c>
      <c r="H13" s="97">
        <f t="shared" si="0"/>
        <v>533673</v>
      </c>
      <c r="I13" s="13">
        <f>SUM(D13:H13)-C13</f>
        <v>0</v>
      </c>
    </row>
    <row r="14" spans="1:32" ht="12.75" customHeight="1">
      <c r="A14" s="51" t="s">
        <v>117</v>
      </c>
      <c r="B14" s="27">
        <v>2</v>
      </c>
      <c r="C14" s="97">
        <f>SUM(C15:C19)</f>
        <v>63006</v>
      </c>
      <c r="D14" s="97">
        <f t="shared" ref="D14:H14" si="1">SUM(D15:D19)</f>
        <v>85</v>
      </c>
      <c r="E14" s="97">
        <f t="shared" si="1"/>
        <v>400</v>
      </c>
      <c r="F14" s="97">
        <f t="shared" si="1"/>
        <v>3971</v>
      </c>
      <c r="G14" s="97">
        <f t="shared" si="1"/>
        <v>46270</v>
      </c>
      <c r="H14" s="97">
        <f t="shared" si="1"/>
        <v>12280</v>
      </c>
      <c r="I14" s="13">
        <f t="shared" ref="I14:I39" si="2">SUM(D14:H14)-C14</f>
        <v>0</v>
      </c>
    </row>
    <row r="15" spans="1:32" ht="12.75" customHeight="1">
      <c r="A15" s="52" t="s">
        <v>5</v>
      </c>
      <c r="B15" s="27">
        <v>3</v>
      </c>
      <c r="C15" s="84">
        <v>16364</v>
      </c>
      <c r="D15" s="84">
        <v>85</v>
      </c>
      <c r="E15" s="84">
        <v>0</v>
      </c>
      <c r="F15" s="84">
        <v>375</v>
      </c>
      <c r="G15" s="84">
        <v>15904</v>
      </c>
      <c r="H15" s="84">
        <v>0</v>
      </c>
      <c r="I15" s="13">
        <f t="shared" si="2"/>
        <v>0</v>
      </c>
    </row>
    <row r="16" spans="1:32" ht="12.75" customHeight="1">
      <c r="A16" s="52" t="s">
        <v>6</v>
      </c>
      <c r="B16" s="27">
        <v>4</v>
      </c>
      <c r="C16" s="135">
        <v>9439</v>
      </c>
      <c r="D16" s="135">
        <v>0</v>
      </c>
      <c r="E16" s="135">
        <v>0</v>
      </c>
      <c r="F16" s="135">
        <v>120</v>
      </c>
      <c r="G16" s="135">
        <v>7269</v>
      </c>
      <c r="H16" s="135">
        <v>2050</v>
      </c>
      <c r="I16" s="13">
        <f t="shared" si="2"/>
        <v>0</v>
      </c>
    </row>
    <row r="17" spans="1:9" ht="12.75" customHeight="1">
      <c r="A17" s="52" t="s">
        <v>7</v>
      </c>
      <c r="B17" s="27">
        <v>5</v>
      </c>
      <c r="C17" s="84">
        <v>1950</v>
      </c>
      <c r="D17" s="84">
        <v>0</v>
      </c>
      <c r="E17" s="84">
        <v>0</v>
      </c>
      <c r="F17" s="84">
        <v>450</v>
      </c>
      <c r="G17" s="84">
        <v>1500</v>
      </c>
      <c r="H17" s="84">
        <v>0</v>
      </c>
      <c r="I17" s="13">
        <f t="shared" si="2"/>
        <v>0</v>
      </c>
    </row>
    <row r="18" spans="1:9" ht="12.75" customHeight="1">
      <c r="A18" s="52" t="s">
        <v>8</v>
      </c>
      <c r="B18" s="27">
        <v>6</v>
      </c>
      <c r="C18" s="84">
        <v>26103</v>
      </c>
      <c r="D18" s="84">
        <v>0</v>
      </c>
      <c r="E18" s="84">
        <v>0</v>
      </c>
      <c r="F18" s="84">
        <v>1776</v>
      </c>
      <c r="G18" s="84">
        <v>14097</v>
      </c>
      <c r="H18" s="84">
        <v>10230</v>
      </c>
      <c r="I18" s="13">
        <f t="shared" si="2"/>
        <v>0</v>
      </c>
    </row>
    <row r="19" spans="1:9" ht="12.75" customHeight="1">
      <c r="A19" s="52" t="s">
        <v>9</v>
      </c>
      <c r="B19" s="27">
        <v>7</v>
      </c>
      <c r="C19" s="84">
        <v>9150</v>
      </c>
      <c r="D19" s="84">
        <v>0</v>
      </c>
      <c r="E19" s="84">
        <v>400</v>
      </c>
      <c r="F19" s="84">
        <v>1250</v>
      </c>
      <c r="G19" s="84">
        <v>7500</v>
      </c>
      <c r="H19" s="84">
        <v>0</v>
      </c>
      <c r="I19" s="13">
        <f t="shared" si="2"/>
        <v>0</v>
      </c>
    </row>
    <row r="20" spans="1:9" ht="12.75" customHeight="1">
      <c r="A20" s="53" t="s">
        <v>126</v>
      </c>
      <c r="B20" s="27">
        <v>8</v>
      </c>
      <c r="C20" s="97">
        <f>SUM(C21:C26)</f>
        <v>310010</v>
      </c>
      <c r="D20" s="97">
        <f t="shared" ref="D20:H20" si="3">SUM(D21:D26)</f>
        <v>1540</v>
      </c>
      <c r="E20" s="97">
        <f t="shared" si="3"/>
        <v>5172</v>
      </c>
      <c r="F20" s="97">
        <f t="shared" si="3"/>
        <v>3900</v>
      </c>
      <c r="G20" s="97">
        <f t="shared" si="3"/>
        <v>66653</v>
      </c>
      <c r="H20" s="97">
        <f t="shared" si="3"/>
        <v>232745</v>
      </c>
      <c r="I20" s="13">
        <f t="shared" si="2"/>
        <v>0</v>
      </c>
    </row>
    <row r="21" spans="1:9" ht="12.75" customHeight="1">
      <c r="A21" s="52" t="s">
        <v>10</v>
      </c>
      <c r="B21" s="27">
        <v>9</v>
      </c>
      <c r="C21" s="84">
        <v>48646</v>
      </c>
      <c r="D21" s="84">
        <v>0</v>
      </c>
      <c r="E21" s="84">
        <v>101</v>
      </c>
      <c r="F21" s="84">
        <v>0</v>
      </c>
      <c r="G21" s="84">
        <v>2112</v>
      </c>
      <c r="H21" s="84">
        <v>46433</v>
      </c>
      <c r="I21" s="13">
        <f t="shared" si="2"/>
        <v>0</v>
      </c>
    </row>
    <row r="22" spans="1:9" ht="12.75" customHeight="1">
      <c r="A22" s="52" t="s">
        <v>11</v>
      </c>
      <c r="B22" s="27">
        <v>10</v>
      </c>
      <c r="C22" s="84">
        <v>21920</v>
      </c>
      <c r="D22" s="84">
        <v>0</v>
      </c>
      <c r="E22" s="84">
        <v>0</v>
      </c>
      <c r="F22" s="84">
        <v>0</v>
      </c>
      <c r="G22" s="84">
        <v>21920</v>
      </c>
      <c r="H22" s="84">
        <v>0</v>
      </c>
      <c r="I22" s="13">
        <f t="shared" si="2"/>
        <v>0</v>
      </c>
    </row>
    <row r="23" spans="1:9" ht="12.75" customHeight="1">
      <c r="A23" s="52" t="s">
        <v>12</v>
      </c>
      <c r="B23" s="27">
        <v>11</v>
      </c>
      <c r="C23" s="84">
        <v>10431</v>
      </c>
      <c r="D23" s="84">
        <v>0</v>
      </c>
      <c r="E23" s="84">
        <v>730</v>
      </c>
      <c r="F23" s="84">
        <v>0</v>
      </c>
      <c r="G23" s="84">
        <v>3794</v>
      </c>
      <c r="H23" s="84">
        <v>5907</v>
      </c>
      <c r="I23" s="13">
        <f t="shared" si="2"/>
        <v>0</v>
      </c>
    </row>
    <row r="24" spans="1:9" ht="12.75" customHeight="1">
      <c r="A24" s="52" t="s">
        <v>13</v>
      </c>
      <c r="B24" s="27">
        <v>12</v>
      </c>
      <c r="C24" s="84">
        <v>86604</v>
      </c>
      <c r="D24" s="84">
        <v>0</v>
      </c>
      <c r="E24" s="84">
        <v>1868</v>
      </c>
      <c r="F24" s="84">
        <v>450</v>
      </c>
      <c r="G24" s="84">
        <v>7001</v>
      </c>
      <c r="H24" s="84">
        <v>77285</v>
      </c>
      <c r="I24" s="13">
        <f t="shared" si="2"/>
        <v>0</v>
      </c>
    </row>
    <row r="25" spans="1:9" ht="12.75" customHeight="1">
      <c r="A25" s="52" t="s">
        <v>14</v>
      </c>
      <c r="B25" s="27">
        <v>13</v>
      </c>
      <c r="C25" s="84">
        <v>97167</v>
      </c>
      <c r="D25" s="84">
        <v>0</v>
      </c>
      <c r="E25" s="84">
        <v>1228</v>
      </c>
      <c r="F25" s="84">
        <v>0</v>
      </c>
      <c r="G25" s="84">
        <v>12936</v>
      </c>
      <c r="H25" s="84">
        <v>83003</v>
      </c>
      <c r="I25" s="13">
        <f t="shared" si="2"/>
        <v>0</v>
      </c>
    </row>
    <row r="26" spans="1:9" ht="12.75" customHeight="1">
      <c r="A26" s="54" t="s">
        <v>15</v>
      </c>
      <c r="B26" s="27">
        <v>14</v>
      </c>
      <c r="C26" s="84">
        <v>45242</v>
      </c>
      <c r="D26" s="84">
        <v>1540</v>
      </c>
      <c r="E26" s="84">
        <v>1245</v>
      </c>
      <c r="F26" s="84">
        <v>3450</v>
      </c>
      <c r="G26" s="84">
        <v>18890</v>
      </c>
      <c r="H26" s="84">
        <v>20117</v>
      </c>
      <c r="I26" s="13">
        <f t="shared" si="2"/>
        <v>0</v>
      </c>
    </row>
    <row r="27" spans="1:9" ht="12.75" customHeight="1">
      <c r="A27" s="55" t="s">
        <v>125</v>
      </c>
      <c r="B27" s="27">
        <v>15</v>
      </c>
      <c r="C27" s="97">
        <f>SUM(C28:C34)</f>
        <v>127625</v>
      </c>
      <c r="D27" s="97">
        <f t="shared" ref="D27:H27" si="4">SUM(D28:D34)</f>
        <v>642</v>
      </c>
      <c r="E27" s="97">
        <f t="shared" si="4"/>
        <v>7517</v>
      </c>
      <c r="F27" s="97">
        <f t="shared" si="4"/>
        <v>6529</v>
      </c>
      <c r="G27" s="97">
        <f t="shared" si="4"/>
        <v>62682</v>
      </c>
      <c r="H27" s="97">
        <f t="shared" si="4"/>
        <v>50255</v>
      </c>
      <c r="I27" s="13">
        <f t="shared" si="2"/>
        <v>0</v>
      </c>
    </row>
    <row r="28" spans="1:9" ht="12.75" customHeight="1">
      <c r="A28" s="54" t="s">
        <v>16</v>
      </c>
      <c r="B28" s="27">
        <v>16</v>
      </c>
      <c r="C28" s="84">
        <v>15691</v>
      </c>
      <c r="D28" s="84">
        <v>0</v>
      </c>
      <c r="E28" s="84">
        <v>815</v>
      </c>
      <c r="F28" s="84">
        <v>5235</v>
      </c>
      <c r="G28" s="84">
        <v>5744</v>
      </c>
      <c r="H28" s="84">
        <v>3897</v>
      </c>
      <c r="I28" s="13">
        <f t="shared" si="2"/>
        <v>0</v>
      </c>
    </row>
    <row r="29" spans="1:9" ht="12.75" customHeight="1">
      <c r="A29" s="52" t="s">
        <v>17</v>
      </c>
      <c r="B29" s="27">
        <v>17</v>
      </c>
      <c r="C29" s="84">
        <v>39440</v>
      </c>
      <c r="D29" s="84">
        <v>0</v>
      </c>
      <c r="E29" s="84">
        <v>2094</v>
      </c>
      <c r="F29" s="84">
        <v>197</v>
      </c>
      <c r="G29" s="84">
        <v>15664</v>
      </c>
      <c r="H29" s="84">
        <v>21485</v>
      </c>
      <c r="I29" s="13">
        <f t="shared" si="2"/>
        <v>0</v>
      </c>
    </row>
    <row r="30" spans="1:9" ht="12.75" customHeight="1">
      <c r="A30" s="52" t="s">
        <v>18</v>
      </c>
      <c r="B30" s="27">
        <v>18</v>
      </c>
      <c r="C30" s="84">
        <v>13208</v>
      </c>
      <c r="D30" s="84">
        <v>140</v>
      </c>
      <c r="E30" s="84">
        <v>248</v>
      </c>
      <c r="F30" s="84">
        <v>320</v>
      </c>
      <c r="G30" s="84">
        <v>12500</v>
      </c>
      <c r="H30" s="84">
        <v>0</v>
      </c>
      <c r="I30" s="13">
        <f t="shared" si="2"/>
        <v>0</v>
      </c>
    </row>
    <row r="31" spans="1:9" ht="12.75" customHeight="1">
      <c r="A31" s="52" t="s">
        <v>19</v>
      </c>
      <c r="B31" s="27">
        <v>19</v>
      </c>
      <c r="C31" s="84">
        <v>25193</v>
      </c>
      <c r="D31" s="84">
        <v>0</v>
      </c>
      <c r="E31" s="84">
        <v>90</v>
      </c>
      <c r="F31" s="84">
        <v>225</v>
      </c>
      <c r="G31" s="84">
        <v>11376</v>
      </c>
      <c r="H31" s="84">
        <v>13502</v>
      </c>
      <c r="I31" s="13">
        <f t="shared" si="2"/>
        <v>0</v>
      </c>
    </row>
    <row r="32" spans="1:9" ht="12.75" customHeight="1">
      <c r="A32" s="52" t="s">
        <v>20</v>
      </c>
      <c r="B32" s="27">
        <v>20</v>
      </c>
      <c r="C32" s="84">
        <v>16137</v>
      </c>
      <c r="D32" s="84">
        <v>0</v>
      </c>
      <c r="E32" s="84">
        <v>1079</v>
      </c>
      <c r="F32" s="84">
        <v>0</v>
      </c>
      <c r="G32" s="84">
        <v>12370</v>
      </c>
      <c r="H32" s="84">
        <v>2688</v>
      </c>
      <c r="I32" s="13">
        <f t="shared" si="2"/>
        <v>0</v>
      </c>
    </row>
    <row r="33" spans="1:9" ht="12.75" customHeight="1">
      <c r="A33" s="52" t="s">
        <v>21</v>
      </c>
      <c r="B33" s="27">
        <v>21</v>
      </c>
      <c r="C33" s="84">
        <v>2417</v>
      </c>
      <c r="D33" s="84">
        <v>0</v>
      </c>
      <c r="E33" s="84">
        <v>2345</v>
      </c>
      <c r="F33" s="84">
        <v>72</v>
      </c>
      <c r="G33" s="84">
        <v>0</v>
      </c>
      <c r="H33" s="84">
        <v>0</v>
      </c>
      <c r="I33" s="13">
        <f t="shared" si="2"/>
        <v>0</v>
      </c>
    </row>
    <row r="34" spans="1:9" ht="12.75" customHeight="1">
      <c r="A34" s="52" t="s">
        <v>22</v>
      </c>
      <c r="B34" s="27">
        <v>22</v>
      </c>
      <c r="C34" s="84">
        <v>15539</v>
      </c>
      <c r="D34" s="84">
        <v>502</v>
      </c>
      <c r="E34" s="84">
        <v>846</v>
      </c>
      <c r="F34" s="84">
        <v>480</v>
      </c>
      <c r="G34" s="84">
        <v>5028</v>
      </c>
      <c r="H34" s="84">
        <v>8683</v>
      </c>
      <c r="I34" s="13">
        <f t="shared" si="2"/>
        <v>0</v>
      </c>
    </row>
    <row r="35" spans="1:9" ht="12.75" customHeight="1">
      <c r="A35" s="56" t="s">
        <v>127</v>
      </c>
      <c r="B35" s="27">
        <v>23</v>
      </c>
      <c r="C35" s="97">
        <f>SUM(C36:C38)</f>
        <v>51128</v>
      </c>
      <c r="D35" s="97">
        <f t="shared" ref="D35:H35" si="5">SUM(D36:D38)</f>
        <v>275</v>
      </c>
      <c r="E35" s="97">
        <f t="shared" si="5"/>
        <v>2730</v>
      </c>
      <c r="F35" s="97">
        <f t="shared" si="5"/>
        <v>1382</v>
      </c>
      <c r="G35" s="97">
        <f t="shared" si="5"/>
        <v>32471</v>
      </c>
      <c r="H35" s="97">
        <f t="shared" si="5"/>
        <v>14270</v>
      </c>
      <c r="I35" s="13">
        <f t="shared" si="2"/>
        <v>0</v>
      </c>
    </row>
    <row r="36" spans="1:9" ht="12.75" customHeight="1">
      <c r="A36" s="52" t="s">
        <v>24</v>
      </c>
      <c r="B36" s="27">
        <v>24</v>
      </c>
      <c r="C36" s="84">
        <v>34546</v>
      </c>
      <c r="D36" s="84">
        <v>275</v>
      </c>
      <c r="E36" s="84">
        <v>230</v>
      </c>
      <c r="F36" s="84">
        <v>320</v>
      </c>
      <c r="G36" s="84">
        <v>25311</v>
      </c>
      <c r="H36" s="84">
        <v>8410</v>
      </c>
      <c r="I36" s="13">
        <f t="shared" si="2"/>
        <v>0</v>
      </c>
    </row>
    <row r="37" spans="1:9" ht="12.75" customHeight="1">
      <c r="A37" s="52" t="s">
        <v>57</v>
      </c>
      <c r="B37" s="27">
        <v>25</v>
      </c>
      <c r="C37" s="84">
        <v>9482</v>
      </c>
      <c r="D37" s="84">
        <v>0</v>
      </c>
      <c r="E37" s="84">
        <v>0</v>
      </c>
      <c r="F37" s="84">
        <v>62</v>
      </c>
      <c r="G37" s="84">
        <v>3560</v>
      </c>
      <c r="H37" s="84">
        <v>5860</v>
      </c>
      <c r="I37" s="13">
        <f t="shared" si="2"/>
        <v>0</v>
      </c>
    </row>
    <row r="38" spans="1:9" ht="12.75" customHeight="1">
      <c r="A38" s="52" t="s">
        <v>25</v>
      </c>
      <c r="B38" s="27">
        <v>26</v>
      </c>
      <c r="C38" s="84">
        <v>7100</v>
      </c>
      <c r="D38" s="84">
        <v>0</v>
      </c>
      <c r="E38" s="84">
        <v>2500</v>
      </c>
      <c r="F38" s="84">
        <v>1000</v>
      </c>
      <c r="G38" s="84">
        <v>3600</v>
      </c>
      <c r="H38" s="84">
        <v>0</v>
      </c>
      <c r="I38" s="13">
        <f t="shared" si="2"/>
        <v>0</v>
      </c>
    </row>
    <row r="39" spans="1:9" ht="12.75" customHeight="1">
      <c r="A39" s="57" t="s">
        <v>23</v>
      </c>
      <c r="B39" s="27">
        <v>27</v>
      </c>
      <c r="C39" s="97">
        <v>266617</v>
      </c>
      <c r="D39" s="97">
        <v>32000</v>
      </c>
      <c r="E39" s="97">
        <v>0</v>
      </c>
      <c r="F39" s="97">
        <v>696</v>
      </c>
      <c r="G39" s="97">
        <v>9798</v>
      </c>
      <c r="H39" s="97">
        <v>224123</v>
      </c>
      <c r="I39" s="13">
        <f t="shared" si="2"/>
        <v>0</v>
      </c>
    </row>
    <row r="40" spans="1:9" ht="15" customHeight="1">
      <c r="A40" s="47" t="s">
        <v>96</v>
      </c>
    </row>
    <row r="41" spans="1:9" ht="15" customHeight="1">
      <c r="A41" s="20"/>
    </row>
    <row r="42" spans="1:9" ht="15" customHeight="1">
      <c r="A42" s="20"/>
    </row>
    <row r="43" spans="1:9" ht="15" customHeight="1">
      <c r="A43" s="20"/>
    </row>
    <row r="44" spans="1:9" ht="15" customHeight="1">
      <c r="A44" s="20"/>
    </row>
    <row r="45" spans="1:9" ht="15" customHeight="1">
      <c r="A45" s="20"/>
    </row>
    <row r="46" spans="1:9" ht="15" customHeight="1">
      <c r="A46" s="20"/>
    </row>
    <row r="47" spans="1:9" ht="15" customHeight="1">
      <c r="A47" s="20"/>
      <c r="H47" s="67" t="s">
        <v>88</v>
      </c>
    </row>
    <row r="48" spans="1:9" ht="19.5" customHeight="1">
      <c r="A48" s="12" t="s">
        <v>91</v>
      </c>
      <c r="B48" s="12"/>
      <c r="C48" s="18"/>
      <c r="D48" s="12"/>
    </row>
    <row r="49" spans="1:32" ht="15" customHeight="1">
      <c r="A49" s="153" t="s">
        <v>66</v>
      </c>
      <c r="B49" s="159" t="s">
        <v>1</v>
      </c>
      <c r="C49" s="177" t="s">
        <v>37</v>
      </c>
      <c r="D49" s="186" t="s">
        <v>93</v>
      </c>
      <c r="E49" s="186"/>
      <c r="F49" s="186"/>
      <c r="G49" s="186"/>
      <c r="H49" s="187"/>
      <c r="AF49" s="38"/>
    </row>
    <row r="50" spans="1:32" ht="9.75" customHeight="1">
      <c r="A50" s="175"/>
      <c r="B50" s="160"/>
      <c r="C50" s="167"/>
      <c r="D50" s="140" t="s">
        <v>80</v>
      </c>
      <c r="E50" s="140" t="s">
        <v>73</v>
      </c>
      <c r="F50" s="140" t="s">
        <v>81</v>
      </c>
      <c r="G50" s="140" t="s">
        <v>82</v>
      </c>
      <c r="H50" s="140" t="s">
        <v>83</v>
      </c>
    </row>
    <row r="51" spans="1:32" ht="14.25" customHeight="1">
      <c r="A51" s="154"/>
      <c r="B51" s="176"/>
      <c r="C51" s="167"/>
      <c r="D51" s="140"/>
      <c r="E51" s="140"/>
      <c r="F51" s="140"/>
      <c r="G51" s="140"/>
      <c r="H51" s="140"/>
      <c r="AC51" s="38"/>
    </row>
    <row r="52" spans="1:32" ht="12.75" customHeight="1">
      <c r="A52" s="31" t="s">
        <v>3</v>
      </c>
      <c r="B52" s="26" t="s">
        <v>4</v>
      </c>
      <c r="C52" s="27">
        <v>1</v>
      </c>
      <c r="D52" s="26">
        <v>2</v>
      </c>
      <c r="E52" s="27">
        <v>3</v>
      </c>
      <c r="F52" s="29">
        <v>4</v>
      </c>
      <c r="G52" s="28">
        <v>5</v>
      </c>
      <c r="H52" s="63">
        <v>6</v>
      </c>
    </row>
    <row r="53" spans="1:32">
      <c r="A53" s="50" t="s">
        <v>128</v>
      </c>
      <c r="B53" s="26">
        <v>1</v>
      </c>
      <c r="C53" s="27"/>
      <c r="D53" s="26"/>
      <c r="E53" s="27"/>
      <c r="F53" s="29"/>
      <c r="G53" s="28"/>
      <c r="H53" s="63"/>
    </row>
    <row r="54" spans="1:32" ht="12.75" customHeight="1">
      <c r="A54" s="51" t="s">
        <v>129</v>
      </c>
      <c r="B54" s="27">
        <v>2</v>
      </c>
      <c r="C54" s="27"/>
      <c r="D54" s="26"/>
      <c r="E54" s="27"/>
      <c r="F54" s="29"/>
      <c r="G54" s="28"/>
      <c r="H54" s="63"/>
    </row>
    <row r="55" spans="1:32" ht="12.75" customHeight="1">
      <c r="A55" s="52" t="s">
        <v>5</v>
      </c>
      <c r="B55" s="27">
        <v>3</v>
      </c>
      <c r="C55" s="27"/>
      <c r="D55" s="26"/>
      <c r="E55" s="27"/>
      <c r="F55" s="29"/>
      <c r="G55" s="28"/>
      <c r="H55" s="63"/>
    </row>
    <row r="56" spans="1:32" ht="12.75" customHeight="1">
      <c r="A56" s="52" t="s">
        <v>6</v>
      </c>
      <c r="B56" s="27">
        <v>4</v>
      </c>
      <c r="C56" s="27"/>
      <c r="D56" s="26"/>
      <c r="E56" s="27"/>
      <c r="F56" s="29"/>
      <c r="G56" s="28"/>
      <c r="H56" s="63"/>
    </row>
    <row r="57" spans="1:32" ht="12.75" customHeight="1">
      <c r="A57" s="52" t="s">
        <v>7</v>
      </c>
      <c r="B57" s="27">
        <v>5</v>
      </c>
      <c r="C57" s="27"/>
      <c r="D57" s="26"/>
      <c r="E57" s="27"/>
      <c r="F57" s="29"/>
      <c r="G57" s="28"/>
      <c r="H57" s="63"/>
    </row>
    <row r="58" spans="1:32" ht="12.75" customHeight="1">
      <c r="A58" s="52" t="s">
        <v>8</v>
      </c>
      <c r="B58" s="27">
        <v>6</v>
      </c>
      <c r="C58" s="27"/>
      <c r="D58" s="26"/>
      <c r="E58" s="27"/>
      <c r="F58" s="29"/>
      <c r="G58" s="28"/>
      <c r="H58" s="63"/>
    </row>
    <row r="59" spans="1:32" ht="12.75" customHeight="1">
      <c r="A59" s="52" t="s">
        <v>9</v>
      </c>
      <c r="B59" s="27">
        <v>7</v>
      </c>
      <c r="C59" s="27"/>
      <c r="D59" s="26"/>
      <c r="E59" s="27"/>
      <c r="F59" s="29"/>
      <c r="G59" s="28"/>
      <c r="H59" s="63"/>
    </row>
    <row r="60" spans="1:32" ht="12.75" customHeight="1">
      <c r="A60" s="53" t="s">
        <v>126</v>
      </c>
      <c r="B60" s="27">
        <v>8</v>
      </c>
      <c r="C60" s="27"/>
      <c r="D60" s="26"/>
      <c r="E60" s="27"/>
      <c r="F60" s="29"/>
      <c r="G60" s="28"/>
      <c r="H60" s="63"/>
    </row>
    <row r="61" spans="1:32" ht="12.75" customHeight="1">
      <c r="A61" s="52" t="s">
        <v>10</v>
      </c>
      <c r="B61" s="27">
        <v>9</v>
      </c>
      <c r="C61" s="27"/>
      <c r="D61" s="26"/>
      <c r="E61" s="27"/>
      <c r="F61" s="29"/>
      <c r="G61" s="28"/>
      <c r="H61" s="63"/>
    </row>
    <row r="62" spans="1:32" ht="12.75" customHeight="1">
      <c r="A62" s="52" t="s">
        <v>11</v>
      </c>
      <c r="B62" s="27">
        <v>10</v>
      </c>
      <c r="C62" s="27"/>
      <c r="D62" s="26"/>
      <c r="E62" s="27"/>
      <c r="F62" s="29"/>
      <c r="G62" s="28"/>
      <c r="H62" s="63"/>
    </row>
    <row r="63" spans="1:32" ht="12.75" customHeight="1">
      <c r="A63" s="52" t="s">
        <v>12</v>
      </c>
      <c r="B63" s="27">
        <v>11</v>
      </c>
      <c r="C63" s="27"/>
      <c r="D63" s="26"/>
      <c r="E63" s="27"/>
      <c r="F63" s="29"/>
      <c r="G63" s="28"/>
      <c r="H63" s="63"/>
    </row>
    <row r="64" spans="1:32" ht="12.75" customHeight="1">
      <c r="A64" s="52" t="s">
        <v>13</v>
      </c>
      <c r="B64" s="27">
        <v>12</v>
      </c>
      <c r="C64" s="27"/>
      <c r="D64" s="26"/>
      <c r="E64" s="27"/>
      <c r="F64" s="29"/>
      <c r="G64" s="28"/>
      <c r="H64" s="63"/>
    </row>
    <row r="65" spans="1:8" ht="12.75" customHeight="1">
      <c r="A65" s="52" t="s">
        <v>14</v>
      </c>
      <c r="B65" s="27">
        <v>13</v>
      </c>
      <c r="C65" s="27"/>
      <c r="D65" s="26"/>
      <c r="E65" s="27"/>
      <c r="F65" s="29"/>
      <c r="G65" s="28"/>
      <c r="H65" s="63"/>
    </row>
    <row r="66" spans="1:8" ht="12.75" customHeight="1">
      <c r="A66" s="54" t="s">
        <v>15</v>
      </c>
      <c r="B66" s="27">
        <v>14</v>
      </c>
      <c r="C66" s="27"/>
      <c r="D66" s="26"/>
      <c r="E66" s="27"/>
      <c r="F66" s="29"/>
      <c r="G66" s="28"/>
      <c r="H66" s="63"/>
    </row>
    <row r="67" spans="1:8" ht="12.75" customHeight="1">
      <c r="A67" s="55" t="s">
        <v>125</v>
      </c>
      <c r="B67" s="27">
        <v>15</v>
      </c>
      <c r="C67" s="27"/>
      <c r="D67" s="26"/>
      <c r="E67" s="27"/>
      <c r="F67" s="29"/>
      <c r="G67" s="28"/>
      <c r="H67" s="63"/>
    </row>
    <row r="68" spans="1:8" ht="12.75" customHeight="1">
      <c r="A68" s="54" t="s">
        <v>16</v>
      </c>
      <c r="B68" s="27">
        <v>16</v>
      </c>
      <c r="C68" s="27"/>
      <c r="D68" s="26"/>
      <c r="E68" s="27"/>
      <c r="F68" s="29"/>
      <c r="G68" s="28"/>
      <c r="H68" s="63"/>
    </row>
    <row r="69" spans="1:8" ht="12.75" customHeight="1">
      <c r="A69" s="52" t="s">
        <v>17</v>
      </c>
      <c r="B69" s="27">
        <v>17</v>
      </c>
      <c r="C69" s="27"/>
      <c r="D69" s="26"/>
      <c r="E69" s="27"/>
      <c r="F69" s="29"/>
      <c r="G69" s="28"/>
      <c r="H69" s="63"/>
    </row>
    <row r="70" spans="1:8" ht="12.75" customHeight="1">
      <c r="A70" s="52" t="s">
        <v>18</v>
      </c>
      <c r="B70" s="27">
        <v>18</v>
      </c>
      <c r="C70" s="27"/>
      <c r="D70" s="26"/>
      <c r="E70" s="27"/>
      <c r="F70" s="29"/>
      <c r="G70" s="28"/>
      <c r="H70" s="63"/>
    </row>
    <row r="71" spans="1:8" ht="12.75" customHeight="1">
      <c r="A71" s="52" t="s">
        <v>19</v>
      </c>
      <c r="B71" s="27">
        <v>19</v>
      </c>
      <c r="C71" s="27"/>
      <c r="D71" s="26"/>
      <c r="E71" s="27"/>
      <c r="F71" s="29"/>
      <c r="G71" s="28"/>
      <c r="H71" s="63"/>
    </row>
    <row r="72" spans="1:8" ht="12.75" customHeight="1">
      <c r="A72" s="52" t="s">
        <v>20</v>
      </c>
      <c r="B72" s="27">
        <v>20</v>
      </c>
      <c r="C72" s="27"/>
      <c r="D72" s="26"/>
      <c r="E72" s="27"/>
      <c r="F72" s="29"/>
      <c r="G72" s="28"/>
      <c r="H72" s="63"/>
    </row>
    <row r="73" spans="1:8" ht="12.75" customHeight="1">
      <c r="A73" s="52" t="s">
        <v>21</v>
      </c>
      <c r="B73" s="27">
        <v>21</v>
      </c>
      <c r="C73" s="27"/>
      <c r="D73" s="26"/>
      <c r="E73" s="27"/>
      <c r="F73" s="29"/>
      <c r="G73" s="28"/>
      <c r="H73" s="63"/>
    </row>
    <row r="74" spans="1:8" ht="12.75" customHeight="1">
      <c r="A74" s="52" t="s">
        <v>22</v>
      </c>
      <c r="B74" s="27">
        <v>22</v>
      </c>
      <c r="C74" s="27"/>
      <c r="D74" s="26"/>
      <c r="E74" s="27"/>
      <c r="F74" s="29"/>
      <c r="G74" s="28"/>
      <c r="H74" s="63"/>
    </row>
    <row r="75" spans="1:8" ht="12.75" customHeight="1">
      <c r="A75" s="56" t="s">
        <v>127</v>
      </c>
      <c r="B75" s="27">
        <v>23</v>
      </c>
      <c r="C75" s="27"/>
      <c r="D75" s="26"/>
      <c r="E75" s="27"/>
      <c r="F75" s="29"/>
      <c r="G75" s="28"/>
      <c r="H75" s="63"/>
    </row>
    <row r="76" spans="1:8" ht="12.75" customHeight="1">
      <c r="A76" s="52" t="s">
        <v>24</v>
      </c>
      <c r="B76" s="27">
        <v>24</v>
      </c>
      <c r="C76" s="27"/>
      <c r="D76" s="26"/>
      <c r="E76" s="27"/>
      <c r="F76" s="29"/>
      <c r="G76" s="28"/>
      <c r="H76" s="63"/>
    </row>
    <row r="77" spans="1:8" ht="12.75" customHeight="1">
      <c r="A77" s="52" t="s">
        <v>57</v>
      </c>
      <c r="B77" s="27">
        <v>25</v>
      </c>
      <c r="C77" s="27"/>
      <c r="D77" s="26"/>
      <c r="E77" s="27"/>
      <c r="F77" s="29"/>
      <c r="G77" s="28"/>
      <c r="H77" s="63"/>
    </row>
    <row r="78" spans="1:8" ht="12.75" customHeight="1">
      <c r="A78" s="52" t="s">
        <v>25</v>
      </c>
      <c r="B78" s="27">
        <v>26</v>
      </c>
      <c r="C78" s="27"/>
      <c r="D78" s="26"/>
      <c r="E78" s="27"/>
      <c r="F78" s="29"/>
      <c r="G78" s="28"/>
      <c r="H78" s="63"/>
    </row>
    <row r="79" spans="1:8" ht="12.75" customHeight="1">
      <c r="A79" s="57" t="s">
        <v>23</v>
      </c>
      <c r="B79" s="27">
        <v>27</v>
      </c>
      <c r="C79" s="27"/>
      <c r="D79" s="26"/>
      <c r="E79" s="27"/>
      <c r="F79" s="29"/>
      <c r="G79" s="28"/>
      <c r="H79" s="63"/>
    </row>
    <row r="80" spans="1:8" ht="15" customHeight="1">
      <c r="A80" s="47" t="s">
        <v>96</v>
      </c>
    </row>
    <row r="81" spans="1:8" ht="16.5" customHeight="1"/>
    <row r="82" spans="1:8" ht="14.25" customHeight="1">
      <c r="B82" s="22" t="s">
        <v>26</v>
      </c>
      <c r="D82" s="22"/>
      <c r="E82" s="22"/>
      <c r="F82" s="22"/>
      <c r="G82" s="15"/>
      <c r="H82" s="15"/>
    </row>
    <row r="83" spans="1:8" ht="14.25" customHeight="1">
      <c r="D83" s="22"/>
      <c r="E83" s="22"/>
      <c r="F83" s="22"/>
      <c r="G83" s="15"/>
      <c r="H83" s="15"/>
    </row>
    <row r="84" spans="1:8" ht="14.25" customHeight="1">
      <c r="B84" s="22" t="s">
        <v>27</v>
      </c>
      <c r="D84" s="23"/>
    </row>
    <row r="85" spans="1:8" ht="14.25" customHeight="1">
      <c r="B85" s="23"/>
      <c r="H85" s="14"/>
    </row>
    <row r="86" spans="1:8" ht="14.25" customHeight="1">
      <c r="C86" s="23"/>
      <c r="D86" s="23"/>
    </row>
    <row r="87" spans="1:8" ht="30.75" customHeight="1">
      <c r="A87" s="173" t="s">
        <v>72</v>
      </c>
      <c r="B87" s="173"/>
      <c r="C87" s="173"/>
      <c r="D87" s="173"/>
      <c r="E87" s="173"/>
      <c r="F87" s="173"/>
      <c r="G87" s="173"/>
      <c r="H87" s="173"/>
    </row>
  </sheetData>
  <mergeCells count="20">
    <mergeCell ref="A4:H4"/>
    <mergeCell ref="A9:A11"/>
    <mergeCell ref="B9:B11"/>
    <mergeCell ref="C9:C11"/>
    <mergeCell ref="D9:H9"/>
    <mergeCell ref="D10:D11"/>
    <mergeCell ref="E10:E11"/>
    <mergeCell ref="F10:F11"/>
    <mergeCell ref="G10:G11"/>
    <mergeCell ref="H10:H11"/>
    <mergeCell ref="A87:H87"/>
    <mergeCell ref="A49:A51"/>
    <mergeCell ref="B49:B51"/>
    <mergeCell ref="C49:C51"/>
    <mergeCell ref="D49:H49"/>
    <mergeCell ref="D50:D51"/>
    <mergeCell ref="E50:E51"/>
    <mergeCell ref="F50:F51"/>
    <mergeCell ref="G50:G51"/>
    <mergeCell ref="H50:H51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ABTS-1</vt:lpstr>
      <vt:lpstr>ABTS-2</vt:lpstr>
      <vt:lpstr>ABTS-2.1</vt:lpstr>
      <vt:lpstr>ABTS-3</vt:lpstr>
      <vt:lpstr>ABTS-4</vt:lpstr>
      <vt:lpstr>ABTS-5</vt:lpstr>
      <vt:lpstr>ABTS-6</vt:lpstr>
      <vt:lpstr>ABTS-7</vt:lpstr>
      <vt:lpstr>'ABTS-1'!Print_Area</vt:lpstr>
      <vt:lpstr>'ABTS-2.1'!Print_Area</vt:lpstr>
      <vt:lpstr>'ABTS-3'!Print_Area</vt:lpstr>
      <vt:lpstr>'ABTS-4'!Print_Area</vt:lpstr>
      <vt:lpstr>'ABTS-5'!Print_Area</vt:lpstr>
      <vt:lpstr>'ABTS-6'!Print_Area</vt:lpstr>
      <vt:lpstr>'ABTS-7'!Print_Area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Ganzorig</cp:lastModifiedBy>
  <cp:lastPrinted>2021-05-13T05:05:42Z</cp:lastPrinted>
  <dcterms:created xsi:type="dcterms:W3CDTF">2018-09-10T09:53:38Z</dcterms:created>
  <dcterms:modified xsi:type="dcterms:W3CDTF">2021-05-13T05:08:32Z</dcterms:modified>
</cp:coreProperties>
</file>